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Би-Консалтинг\МТПП\"/>
    </mc:Choice>
  </mc:AlternateContent>
  <xr:revisionPtr revIDLastSave="0" documentId="8_{D4C9808A-8E5F-4E5B-9F71-24FB28397D88}" xr6:coauthVersionLast="47" xr6:coauthVersionMax="47" xr10:uidLastSave="{00000000-0000-0000-0000-000000000000}"/>
  <bookViews>
    <workbookView xWindow="-108" yWindow="-108" windowWidth="23256" windowHeight="12456" xr2:uid="{CA40FB9E-1A87-462C-A015-C525FE64EBD5}"/>
  </bookViews>
  <sheets>
    <sheet name="РОО 14.08.2026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</calcChain>
</file>

<file path=xl/sharedStrings.xml><?xml version="1.0" encoding="utf-8"?>
<sst xmlns="http://schemas.openxmlformats.org/spreadsheetml/2006/main" count="61" uniqueCount="56">
  <si>
    <t>АНАЛИТИЧЕСКИЙ РЭНКИНГ</t>
  </si>
  <si>
    <t>финансовой устойчивости оценочных организаций по величине собственного капитала (2023, 2024, 2025 гг.)</t>
  </si>
  <si>
    <t>Категория «В» - Оценочные организации, представляющие «Русское общество оценщиков» - Члены Совета РОО. Независимые члены Совета РОО. Юридические лица, аккредитованные при Ассоциации «Русское общество оценщиков»</t>
  </si>
  <si>
    <t>Номинация «Оценка» UNi(Оц)</t>
  </si>
  <si>
    <t>Статус конкурентоспособности по капиталу</t>
  </si>
  <si>
    <t xml:space="preserve">Наименование бренда </t>
  </si>
  <si>
    <t>ИНН</t>
  </si>
  <si>
    <t>Дата регистрации</t>
  </si>
  <si>
    <t>Место нахождения юридического лица</t>
  </si>
  <si>
    <t>Капитал
(тыс. руб.)</t>
  </si>
  <si>
    <t>Чистая прибыль (тыс. руб.)</t>
  </si>
  <si>
    <t>Коэффициент рентабельности продаж (%)</t>
  </si>
  <si>
    <t>Количество 
штатных
оценщиков
(чел.)</t>
  </si>
  <si>
    <t>Капитал 2025</t>
  </si>
  <si>
    <t>капитал 2024</t>
  </si>
  <si>
    <t>Капитал 2023</t>
  </si>
  <si>
    <t>Чистая прибыль 2025</t>
  </si>
  <si>
    <t>Чистая прибыль 2024</t>
  </si>
  <si>
    <t>Чистая прибыль 2023</t>
  </si>
  <si>
    <t xml:space="preserve">ООО «Центр оценки «ПН» </t>
  </si>
  <si>
    <t>Санкт-Петербург</t>
  </si>
  <si>
    <t xml:space="preserve">ООО «Центр независимой экспертизы собственности» </t>
  </si>
  <si>
    <t>Москва</t>
  </si>
  <si>
    <t xml:space="preserve">ООО «Евро Аудит Групп» </t>
  </si>
  <si>
    <t xml:space="preserve">НАО «ЕВРОЭКСПЕРТ» </t>
  </si>
  <si>
    <t>ООО «Приволжский центр финансового консалтинга и оценки»</t>
  </si>
  <si>
    <t>Нижний Новгород</t>
  </si>
  <si>
    <t xml:space="preserve">ООО «ЛАБРИУМ-КОНСАЛТИНГ» </t>
  </si>
  <si>
    <t xml:space="preserve">ООО «ФИНКОН ЭКСПЕРТ» </t>
  </si>
  <si>
    <t>Воронеж</t>
  </si>
  <si>
    <t xml:space="preserve">ООО «КО-ИНВЕСТ» </t>
  </si>
  <si>
    <t xml:space="preserve">ООО «Бюро оценки «ТОККО» </t>
  </si>
  <si>
    <t>Томск</t>
  </si>
  <si>
    <t xml:space="preserve">ООО «Агентство финансовых консультантов «Концепт» </t>
  </si>
  <si>
    <t>Петропавловск-Камчатский</t>
  </si>
  <si>
    <t xml:space="preserve">АО «Международный центр оценки» </t>
  </si>
  <si>
    <t xml:space="preserve">ООО «Независимая экспертиза XXI век» </t>
  </si>
  <si>
    <t>ООО «Консалтинговая фирма «ЦЕНТР АНАЛИТИК»</t>
  </si>
  <si>
    <t xml:space="preserve">ООО «Независимая оценка» </t>
  </si>
  <si>
    <t xml:space="preserve">Калиниград </t>
  </si>
  <si>
    <t xml:space="preserve">ООО «ВСЯ ОЦЕНКА» </t>
  </si>
  <si>
    <t>Кемерово</t>
  </si>
  <si>
    <t>1 - Статус конкурентоспособности подтверждается Свидетельством</t>
  </si>
  <si>
    <t>2 - Наименование бренда - по ОГРН</t>
  </si>
  <si>
    <t>3 - ИНН - по ЕГРЮЛ </t>
  </si>
  <si>
    <t>4 - Дата регистрации - по ЕГРЮЛ</t>
  </si>
  <si>
    <t>5 - Место нахождения юридического лица - согласно п. 2 Ст. 54 ГК РФ</t>
  </si>
  <si>
    <t>6 - Капитал (баланс - строка 1300) (тыс. руб.) - средний показатель за 2023, 2024, 2025 гг.</t>
  </si>
  <si>
    <t>7 - Чистая прибыль (отчет о финансовых резульататх - строка 2400) (тыс. руб.) - средний показатель за 2023, 2024, 2025 гг.</t>
  </si>
  <si>
    <t>8 - Коэффициент рентабельности продаж (%) - по формуле: ROS = (Прибыль / Выручка) × 100% - по итогам 2025 г.</t>
  </si>
  <si>
    <t>9 - Количество штатных оценщиков (чел.) согласно Ст. 15.1. ФЗ № 135-ФЗ- на дату проведения рэнкинга.</t>
  </si>
  <si>
    <t xml:space="preserve">Методология разработана и зарегистрирована как объект интеллектуальной собственности (С) Зиновьевой Майей Александровной (Рег. № 1346-270-629 от 07.04.2026 г.) </t>
  </si>
  <si>
    <t>Экспертно-аналитическая и информационно-рейтинговая компания «ЮНИПРАВЭКС» (ОГРН 1027739521886 Рег. от 06.08.1997 г.) (г. Москва) - оператор, осуществляющий обработку персональных данных. Дата и основание внесения в Реестр операторов Роскомнадзора: Приказ № 72 от 13.02.2026 г. Регистрационный номер: 77-26-534685
Генеральный директор - Зимин Виктор Алексеевич
Тел.: +7 (916) 589-26-56
E-mail: unipravex@yandex.ru
www.unipravex.ru / www.ЮНИПРАВЭКС.РФ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</si>
</sst>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1A1A1A"/>
      <name val="Arial"/>
      <family val="2"/>
      <charset val="204"/>
    </font>
    <font>
      <sz val="10"/>
      <name val="PT Sans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3" fontId="2" fillId="0" borderId="0" xfId="0" applyNumberFormat="1" applyFont="1"/>
    <xf numFmtId="0" fontId="8" fillId="0" borderId="0" xfId="0" applyFont="1"/>
    <xf numFmtId="3" fontId="9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3" fontId="1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18"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charset val="204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A1A1A"/>
        <name val="Calibri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1"/>
        <name val="Calibri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04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04"/>
        <scheme val="minor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025B14-C789-4B50-8C75-A9522A9B7686}" name="Таблица1346" displayName="Таблица1346" ref="A6:O21" totalsRowShown="0" headerRowDxfId="17" dataDxfId="16" tableBorderDxfId="15">
  <autoFilter ref="A6:O21" xr:uid="{90ED868C-A45E-417D-A270-C59BD67497D3}"/>
  <sortState xmlns:xlrd2="http://schemas.microsoft.com/office/spreadsheetml/2017/richdata2" ref="A7:O21">
    <sortCondition descending="1" ref="F7:F21"/>
  </sortState>
  <tableColumns count="15">
    <tableColumn id="1" xr3:uid="{50E41E04-F4E3-4B42-A10C-0A886A9857F1}" name="Статус конкурентоспособности по капиталу" dataDxfId="14"/>
    <tableColumn id="2" xr3:uid="{BB09A304-CB05-41A2-9078-C5033176A4DE}" name="Наименование бренда " dataDxfId="13"/>
    <tableColumn id="7" xr3:uid="{CB224514-8F39-423B-B1B2-2D56FD47A36C}" name="ИНН" dataDxfId="12"/>
    <tableColumn id="9" xr3:uid="{D631774F-C0A3-4828-8FD1-85B1DAB76470}" name="Дата регистрации" dataDxfId="11"/>
    <tableColumn id="3" xr3:uid="{B8E4AB2F-76ED-4CE5-83C8-4E97F13A01A9}" name="Место нахождения юридического лица" dataDxfId="10"/>
    <tableColumn id="8" xr3:uid="{864F6574-3B19-4224-ADF1-2CDCC202AC3D}" name="Капитал_x000a_(тыс. руб.)" dataDxfId="9">
      <calculatedColumnFormula>AVERAGE(Таблица1346[[#This Row],[Капитал 2025]:[Капитал 2023]])</calculatedColumnFormula>
    </tableColumn>
    <tableColumn id="5" xr3:uid="{F3AD15F0-C7B2-4F97-9708-0A8197FCA8F0}" name="Чистая прибыль (тыс. руб.)" dataDxfId="8">
      <calculatedColumnFormula>AVERAGE(Таблица1346[[#This Row],[Чистая прибыль 2025]:[Чистая прибыль 2023]])</calculatedColumnFormula>
    </tableColumn>
    <tableColumn id="6" xr3:uid="{FC5DC346-0FB0-4661-AA72-8714113AD669}" name="Коэффициент рентабельности продаж (%)" dataDxfId="7">
      <calculatedColumnFormula>(G7/#REF!)*100</calculatedColumnFormula>
    </tableColumn>
    <tableColumn id="10" xr3:uid="{87519819-3AE4-474D-A8F1-FB94209E5D90}" name="Количество _x000a_штатных_x000a_оценщиков_x000a_(чел.)" dataDxfId="6"/>
    <tableColumn id="11" xr3:uid="{D9A8CB20-5E81-4EE3-BB10-F7F59A1DE416}" name="Капитал 2025" dataDxfId="5"/>
    <tableColumn id="12" xr3:uid="{660ECDFE-0E74-4D11-826A-39DECE2E6346}" name="капитал 2024" dataDxfId="4"/>
    <tableColumn id="13" xr3:uid="{AE6495A7-5C95-4B12-8971-B0EDE01D8079}" name="Капитал 2023" dataDxfId="3"/>
    <tableColumn id="14" xr3:uid="{DBFD9729-6444-4AAE-852A-48E9903D8FA7}" name="Чистая прибыль 2025" dataDxfId="2"/>
    <tableColumn id="15" xr3:uid="{39FEF950-232E-499A-9E91-F7BC3C80B05A}" name="Чистая прибыль 2024" dataDxfId="1"/>
    <tableColumn id="16" xr3:uid="{F0C0F41F-16F8-4EDE-91B8-270E90BF5204}" name="Чистая прибыль 2023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F183-34EA-4B0F-92A5-E9762879CBA6}">
  <dimension ref="A1:O77"/>
  <sheetViews>
    <sheetView tabSelected="1" topLeftCell="A3" workbookViewId="0">
      <selection activeCell="A40" sqref="A40:XFD43"/>
    </sheetView>
  </sheetViews>
  <sheetFormatPr defaultRowHeight="15" x14ac:dyDescent="0.2"/>
  <cols>
    <col min="1" max="1" width="19.37109375" customWidth="1"/>
    <col min="2" max="2" width="57.03515625" customWidth="1"/>
    <col min="3" max="3" width="20.04296875" customWidth="1"/>
    <col min="4" max="4" width="16.140625" customWidth="1"/>
    <col min="5" max="5" width="24.34765625" style="20" customWidth="1"/>
    <col min="6" max="6" width="13.85546875" customWidth="1"/>
    <col min="7" max="7" width="18.5625" customWidth="1"/>
    <col min="8" max="8" width="20.17578125" customWidth="1"/>
    <col min="9" max="9" width="15.19921875" customWidth="1"/>
    <col min="10" max="10" width="10.22265625" style="1" hidden="1" customWidth="1"/>
    <col min="11" max="11" width="0.1328125" style="1" customWidth="1"/>
    <col min="12" max="12" width="10.625" style="1" hidden="1" customWidth="1"/>
    <col min="13" max="13" width="10.0859375" style="1" hidden="1" customWidth="1"/>
    <col min="14" max="14" width="17.08203125" style="1" hidden="1" customWidth="1"/>
    <col min="15" max="15" width="20.71484375" style="1" hidden="1" customWidth="1"/>
  </cols>
  <sheetData>
    <row r="1" spans="1:15" ht="21" x14ac:dyDescent="0.3">
      <c r="B1" s="23" t="s">
        <v>0</v>
      </c>
      <c r="C1" s="23"/>
      <c r="D1" s="23"/>
      <c r="E1" s="23"/>
      <c r="F1" s="23"/>
      <c r="G1" s="23"/>
    </row>
    <row r="2" spans="1:15" ht="21" x14ac:dyDescent="0.3">
      <c r="B2" s="23" t="s">
        <v>1</v>
      </c>
      <c r="C2" s="23"/>
      <c r="D2" s="23"/>
      <c r="E2" s="23"/>
      <c r="F2" s="23"/>
      <c r="G2" s="23"/>
    </row>
    <row r="3" spans="1:15" ht="39" customHeight="1" x14ac:dyDescent="0.2">
      <c r="B3" s="22" t="s">
        <v>2</v>
      </c>
      <c r="C3" s="22"/>
      <c r="D3" s="22"/>
      <c r="E3" s="22"/>
      <c r="F3" s="22"/>
      <c r="G3" s="22"/>
    </row>
    <row r="4" spans="1:15" ht="18.75" x14ac:dyDescent="0.25">
      <c r="B4" s="21" t="s">
        <v>3</v>
      </c>
      <c r="C4" s="21"/>
      <c r="D4" s="21"/>
      <c r="E4" s="21"/>
      <c r="F4" s="21"/>
      <c r="G4" s="21"/>
    </row>
    <row r="5" spans="1:15" x14ac:dyDescent="0.2">
      <c r="B5" s="24"/>
      <c r="C5" s="24"/>
      <c r="D5" s="24"/>
      <c r="E5" s="24"/>
      <c r="F5" s="24"/>
      <c r="G5" s="24"/>
    </row>
    <row r="6" spans="1:15" ht="82.9" customHeight="1" x14ac:dyDescent="0.2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</row>
    <row r="7" spans="1:15" x14ac:dyDescent="0.2">
      <c r="A7" s="4">
        <v>1</v>
      </c>
      <c r="B7" s="5" t="s">
        <v>19</v>
      </c>
      <c r="C7" s="6">
        <v>7810810052</v>
      </c>
      <c r="D7" s="7">
        <v>40522</v>
      </c>
      <c r="E7" s="8" t="s">
        <v>20</v>
      </c>
      <c r="F7" s="9">
        <f>AVERAGE(Таблица1346[[#This Row],[Капитал 2025]:[Капитал 2023]])</f>
        <v>120104.33333333333</v>
      </c>
      <c r="G7" s="9">
        <f>AVERAGE(Таблица1346[[#This Row],[Чистая прибыль 2025]:[Чистая прибыль 2023]])</f>
        <v>87174</v>
      </c>
      <c r="H7" s="10">
        <f>(Таблица1346[[#This Row],[Чистая прибыль 2025]]/216222)*100</f>
        <v>31.485232770023401</v>
      </c>
      <c r="I7" s="9">
        <v>14</v>
      </c>
      <c r="J7" s="11">
        <v>129786</v>
      </c>
      <c r="K7" s="11">
        <v>121707</v>
      </c>
      <c r="L7" s="11">
        <v>108820</v>
      </c>
      <c r="M7" s="11">
        <v>68078</v>
      </c>
      <c r="N7" s="11">
        <v>112888</v>
      </c>
      <c r="O7" s="11">
        <v>80556</v>
      </c>
    </row>
    <row r="8" spans="1:15" x14ac:dyDescent="0.2">
      <c r="A8" s="4">
        <v>2</v>
      </c>
      <c r="B8" s="5" t="s">
        <v>21</v>
      </c>
      <c r="C8" s="6">
        <v>7702019460</v>
      </c>
      <c r="D8" s="7">
        <v>33911</v>
      </c>
      <c r="E8" s="8" t="s">
        <v>22</v>
      </c>
      <c r="F8" s="9">
        <f>AVERAGE(Таблица1346[[#This Row],[Капитал 2025]:[Капитал 2023]])</f>
        <v>53487.666666666664</v>
      </c>
      <c r="G8" s="9">
        <f>AVERAGE(Таблица1346[[#This Row],[Чистая прибыль 2025]:[Чистая прибыль 2023]])</f>
        <v>16576.666666666668</v>
      </c>
      <c r="H8" s="10">
        <f>(Таблица1346[[#This Row],[Чистая прибыль 2025]]/252149)*100</f>
        <v>12.883652126322135</v>
      </c>
      <c r="I8" s="9">
        <v>36</v>
      </c>
      <c r="J8" s="11">
        <v>74448</v>
      </c>
      <c r="K8" s="11">
        <v>45801</v>
      </c>
      <c r="L8" s="11">
        <v>40214</v>
      </c>
      <c r="M8" s="11">
        <v>32486</v>
      </c>
      <c r="N8" s="11">
        <v>7029</v>
      </c>
      <c r="O8" s="11">
        <v>10215</v>
      </c>
    </row>
    <row r="9" spans="1:15" x14ac:dyDescent="0.2">
      <c r="A9" s="4">
        <v>3</v>
      </c>
      <c r="B9" s="5" t="s">
        <v>23</v>
      </c>
      <c r="C9" s="6">
        <v>7838376188</v>
      </c>
      <c r="D9" s="7">
        <v>39146</v>
      </c>
      <c r="E9" s="8" t="s">
        <v>20</v>
      </c>
      <c r="F9" s="9">
        <f>AVERAGE(Таблица1346[[#This Row],[Капитал 2025]:[Капитал 2023]])</f>
        <v>52400.333333333336</v>
      </c>
      <c r="G9" s="9">
        <f>AVERAGE(Таблица1346[[#This Row],[Чистая прибыль 2025]:[Чистая прибыль 2023]])</f>
        <v>6212.333333333333</v>
      </c>
      <c r="H9" s="10">
        <f>(Таблица1346[[#This Row],[Чистая прибыль 2025]]/9767)*100</f>
        <v>34.913484181427258</v>
      </c>
      <c r="I9" s="9">
        <v>2</v>
      </c>
      <c r="J9" s="11">
        <v>57503</v>
      </c>
      <c r="K9" s="11">
        <v>54093</v>
      </c>
      <c r="L9" s="11">
        <v>45605</v>
      </c>
      <c r="M9" s="1">
        <v>3410</v>
      </c>
      <c r="N9" s="1">
        <v>8489</v>
      </c>
      <c r="O9" s="1">
        <v>6738</v>
      </c>
    </row>
    <row r="10" spans="1:15" x14ac:dyDescent="0.2">
      <c r="A10" s="4">
        <v>4</v>
      </c>
      <c r="B10" s="5" t="s">
        <v>24</v>
      </c>
      <c r="C10" s="6">
        <v>7709542694</v>
      </c>
      <c r="D10" s="7">
        <v>38105</v>
      </c>
      <c r="E10" s="8" t="s">
        <v>22</v>
      </c>
      <c r="F10" s="9">
        <f>AVERAGE(Таблица1346[[#This Row],[Капитал 2025]:[Капитал 2023]])</f>
        <v>39565.666666666664</v>
      </c>
      <c r="G10" s="9">
        <f>AVERAGE(Таблица1346[[#This Row],[Чистая прибыль 2025]:[Чистая прибыль 2023]])</f>
        <v>21601.666666666668</v>
      </c>
      <c r="H10" s="10">
        <f>(Таблица1346[[#This Row],[Чистая прибыль 2025]]/493595)*100</f>
        <v>4.1371974999746755</v>
      </c>
      <c r="I10" s="9">
        <v>36</v>
      </c>
      <c r="J10" s="11">
        <v>52225</v>
      </c>
      <c r="K10" s="11">
        <v>35416</v>
      </c>
      <c r="L10" s="11">
        <v>31056</v>
      </c>
      <c r="M10" s="11">
        <v>20421</v>
      </c>
      <c r="N10" s="11">
        <v>29278</v>
      </c>
      <c r="O10" s="11">
        <v>15106</v>
      </c>
    </row>
    <row r="11" spans="1:15" x14ac:dyDescent="0.2">
      <c r="A11" s="4">
        <v>5</v>
      </c>
      <c r="B11" s="12" t="s">
        <v>25</v>
      </c>
      <c r="C11" s="6">
        <v>5257039538</v>
      </c>
      <c r="D11" s="7">
        <v>42088</v>
      </c>
      <c r="E11" s="8" t="s">
        <v>26</v>
      </c>
      <c r="F11" s="9">
        <f>AVERAGE(Таблица1346[[#This Row],[Капитал 2025]:[Капитал 2023]])</f>
        <v>39066.666666666664</v>
      </c>
      <c r="G11" s="13">
        <f>AVERAGE(Таблица1346[[#This Row],[Чистая прибыль 2025]:[Чистая прибыль 2023]])</f>
        <v>45094</v>
      </c>
      <c r="H11" s="10">
        <f>(Таблица1346[[#This Row],[Чистая прибыль 2025]]/83312)*100</f>
        <v>29.594776262723254</v>
      </c>
      <c r="I11" s="9">
        <v>10</v>
      </c>
      <c r="J11" s="11">
        <v>42905</v>
      </c>
      <c r="K11" s="11">
        <v>51847</v>
      </c>
      <c r="L11" s="11">
        <v>22448</v>
      </c>
      <c r="M11" s="11">
        <v>24656</v>
      </c>
      <c r="N11" s="11">
        <v>59898</v>
      </c>
      <c r="O11" s="11">
        <v>50728</v>
      </c>
    </row>
    <row r="12" spans="1:15" x14ac:dyDescent="0.2">
      <c r="A12" s="4">
        <v>6</v>
      </c>
      <c r="B12" s="5" t="s">
        <v>27</v>
      </c>
      <c r="C12" s="6">
        <v>7810233126</v>
      </c>
      <c r="D12" s="7">
        <v>37067</v>
      </c>
      <c r="E12" s="8" t="s">
        <v>20</v>
      </c>
      <c r="F12" s="9">
        <f>AVERAGE(Таблица1346[[#This Row],[Капитал 2025]:[Капитал 2023]])</f>
        <v>34614</v>
      </c>
      <c r="G12" s="9">
        <f>AVERAGE(Таблица1346[[#This Row],[Чистая прибыль 2025]:[Чистая прибыль 2023]])</f>
        <v>8106.333333333333</v>
      </c>
      <c r="H12" s="10">
        <f>(Таблица1346[[#This Row],[Чистая прибыль 2025]]/243739)*100</f>
        <v>3.8266342275959118</v>
      </c>
      <c r="I12" s="9">
        <v>38</v>
      </c>
      <c r="J12" s="11">
        <v>43533</v>
      </c>
      <c r="K12" s="11">
        <v>34416</v>
      </c>
      <c r="L12" s="11">
        <v>25893</v>
      </c>
      <c r="M12" s="11">
        <v>9327</v>
      </c>
      <c r="N12" s="11">
        <v>8523</v>
      </c>
      <c r="O12" s="11">
        <v>6469</v>
      </c>
    </row>
    <row r="13" spans="1:15" x14ac:dyDescent="0.2">
      <c r="A13" s="4">
        <v>7</v>
      </c>
      <c r="B13" s="5" t="s">
        <v>28</v>
      </c>
      <c r="C13" s="6">
        <v>3664139728</v>
      </c>
      <c r="D13" s="7">
        <v>41970</v>
      </c>
      <c r="E13" s="8" t="s">
        <v>29</v>
      </c>
      <c r="F13" s="9">
        <f>AVERAGE(Таблица1346[[#This Row],[Капитал 2025]:[Капитал 2023]])</f>
        <v>25819.333333333332</v>
      </c>
      <c r="G13" s="9">
        <f>AVERAGE(Таблица1346[[#This Row],[Чистая прибыль 2025]:[Чистая прибыль 2023]])</f>
        <v>8528.3333333333339</v>
      </c>
      <c r="H13" s="10">
        <f>(Таблица1346[[#This Row],[Чистая прибыль 2025]]/16954)*100</f>
        <v>0.74318744838976047</v>
      </c>
      <c r="I13" s="9">
        <v>8</v>
      </c>
      <c r="J13" s="11">
        <v>22609</v>
      </c>
      <c r="K13" s="11">
        <v>28368</v>
      </c>
      <c r="L13" s="11">
        <v>26481</v>
      </c>
      <c r="M13" s="1">
        <v>126</v>
      </c>
      <c r="N13" s="11">
        <v>10497</v>
      </c>
      <c r="O13" s="11">
        <v>14962</v>
      </c>
    </row>
    <row r="14" spans="1:15" x14ac:dyDescent="0.2">
      <c r="A14" s="4">
        <v>8</v>
      </c>
      <c r="B14" s="5" t="s">
        <v>30</v>
      </c>
      <c r="C14" s="6">
        <v>7728051571</v>
      </c>
      <c r="D14" s="7">
        <v>33709</v>
      </c>
      <c r="E14" s="8" t="s">
        <v>22</v>
      </c>
      <c r="F14" s="9">
        <f>AVERAGE(Таблица1346[[#This Row],[Капитал 2025]:[Капитал 2023]])</f>
        <v>25667.666666666668</v>
      </c>
      <c r="G14" s="13">
        <f>AVERAGE(Таблица1346[[#This Row],[Чистая прибыль 2025]:[Чистая прибыль 2023]])</f>
        <v>53.333333333333336</v>
      </c>
      <c r="H14" s="10">
        <f>(Таблица1346[[#This Row],[Чистая прибыль 2025]]/43005)*100</f>
        <v>9.3012440413905356E-2</v>
      </c>
      <c r="I14" s="9">
        <v>9</v>
      </c>
      <c r="J14" s="11">
        <v>25705</v>
      </c>
      <c r="K14" s="11">
        <v>25665</v>
      </c>
      <c r="L14" s="11">
        <v>25633</v>
      </c>
      <c r="M14" s="1">
        <v>40</v>
      </c>
      <c r="N14" s="1">
        <v>33</v>
      </c>
      <c r="O14" s="1">
        <v>87</v>
      </c>
    </row>
    <row r="15" spans="1:15" x14ac:dyDescent="0.2">
      <c r="A15" s="4">
        <v>9</v>
      </c>
      <c r="B15" s="12" t="s">
        <v>31</v>
      </c>
      <c r="C15" s="6">
        <v>7017029272</v>
      </c>
      <c r="D15" s="7">
        <v>36950</v>
      </c>
      <c r="E15" s="8" t="s">
        <v>32</v>
      </c>
      <c r="F15" s="13">
        <f>AVERAGE(Таблица1346[[#This Row],[Капитал 2025]:[Капитал 2023]])</f>
        <v>10719</v>
      </c>
      <c r="G15" s="13">
        <f>AVERAGE(Таблица1346[[#This Row],[Чистая прибыль 2025]:[Чистая прибыль 2023]])</f>
        <v>1281.6666666666667</v>
      </c>
      <c r="H15" s="10">
        <f>(Таблица1346[[#This Row],[Чистая прибыль 2025]]/23518)*100</f>
        <v>9.613912747682626</v>
      </c>
      <c r="I15" s="9">
        <v>5</v>
      </c>
      <c r="J15" s="11">
        <v>11589</v>
      </c>
      <c r="K15" s="11">
        <v>9329</v>
      </c>
      <c r="L15" s="11">
        <v>11239</v>
      </c>
      <c r="M15" s="11">
        <v>2261</v>
      </c>
      <c r="N15" s="11">
        <v>-1908</v>
      </c>
      <c r="O15" s="11">
        <v>3492</v>
      </c>
    </row>
    <row r="16" spans="1:15" x14ac:dyDescent="0.2">
      <c r="A16" s="4">
        <v>10</v>
      </c>
      <c r="B16" s="5" t="s">
        <v>33</v>
      </c>
      <c r="C16" s="6">
        <v>4101112290</v>
      </c>
      <c r="D16" s="7">
        <v>38999</v>
      </c>
      <c r="E16" s="8" t="s">
        <v>34</v>
      </c>
      <c r="F16" s="9">
        <f>AVERAGE(Таблица1346[[#This Row],[Капитал 2025]:[Капитал 2023]])</f>
        <v>5585.333333333333</v>
      </c>
      <c r="G16" s="9">
        <f>AVERAGE(Таблица1346[[#This Row],[Чистая прибыль 2025]:[Чистая прибыль 2023]])</f>
        <v>7393.333333333333</v>
      </c>
      <c r="H16" s="10">
        <f>(Таблица1346[[#This Row],[Чистая прибыль 2025]]/17674)*100</f>
        <v>12.566481837727736</v>
      </c>
      <c r="I16" s="9">
        <v>6</v>
      </c>
      <c r="J16" s="11">
        <v>5933</v>
      </c>
      <c r="K16" s="11">
        <v>5512</v>
      </c>
      <c r="L16" s="11">
        <v>5311</v>
      </c>
      <c r="M16" s="11">
        <v>2221</v>
      </c>
      <c r="N16" s="11">
        <v>11411</v>
      </c>
      <c r="O16" s="11">
        <v>8548</v>
      </c>
    </row>
    <row r="17" spans="1:15" x14ac:dyDescent="0.2">
      <c r="A17" s="4">
        <v>11</v>
      </c>
      <c r="B17" s="5" t="s">
        <v>35</v>
      </c>
      <c r="C17" s="6">
        <v>7708057367</v>
      </c>
      <c r="D17" s="7">
        <v>34934</v>
      </c>
      <c r="E17" s="8" t="s">
        <v>22</v>
      </c>
      <c r="F17" s="9">
        <f>AVERAGE(Таблица1346[[#This Row],[Капитал 2025]:[Капитал 2023]])</f>
        <v>5485</v>
      </c>
      <c r="G17" s="9">
        <f>AVERAGE(Таблица1346[[#This Row],[Чистая прибыль 2025]:[Чистая прибыль 2023]])</f>
        <v>369</v>
      </c>
      <c r="H17" s="10">
        <f>(Таблица1346[[#This Row],[Чистая прибыль 2025]]/15165)*100</f>
        <v>3.4091658424002635</v>
      </c>
      <c r="I17" s="9">
        <v>5</v>
      </c>
      <c r="J17" s="11">
        <v>6013</v>
      </c>
      <c r="K17" s="11">
        <v>5496</v>
      </c>
      <c r="L17" s="11">
        <v>4946</v>
      </c>
      <c r="M17" s="1">
        <v>517</v>
      </c>
      <c r="N17" s="1">
        <v>551</v>
      </c>
      <c r="O17" s="1">
        <v>39</v>
      </c>
    </row>
    <row r="18" spans="1:15" ht="17.45" customHeight="1" x14ac:dyDescent="0.2">
      <c r="A18" s="4">
        <v>12</v>
      </c>
      <c r="B18" s="5" t="s">
        <v>36</v>
      </c>
      <c r="C18" s="6">
        <v>7733119708</v>
      </c>
      <c r="D18" s="7">
        <v>44488</v>
      </c>
      <c r="E18" s="8" t="s">
        <v>22</v>
      </c>
      <c r="F18" s="9">
        <f>AVERAGE(Таблица1346[[#This Row],[Капитал 2025]:[Капитал 2023]])</f>
        <v>1469.3333333333333</v>
      </c>
      <c r="G18" s="9">
        <f>AVERAGE(Таблица1346[[#This Row],[Чистая прибыль 2025]:[Чистая прибыль 2023]])</f>
        <v>3158.3333333333335</v>
      </c>
      <c r="H18" s="10">
        <f>(Таблица1346[[#This Row],[Чистая прибыль 2025]]/9375)*100</f>
        <v>22.741333333333333</v>
      </c>
      <c r="I18" s="9">
        <v>3</v>
      </c>
      <c r="J18" s="11">
        <v>1324</v>
      </c>
      <c r="K18" s="11">
        <v>2022</v>
      </c>
      <c r="L18" s="11">
        <v>1062</v>
      </c>
      <c r="M18" s="11">
        <v>2132</v>
      </c>
      <c r="N18" s="11">
        <v>4281</v>
      </c>
      <c r="O18" s="11">
        <v>3062</v>
      </c>
    </row>
    <row r="19" spans="1:15" x14ac:dyDescent="0.2">
      <c r="A19" s="4">
        <v>13</v>
      </c>
      <c r="B19" s="5" t="s">
        <v>37</v>
      </c>
      <c r="C19" s="6">
        <v>3444178658</v>
      </c>
      <c r="D19" s="7">
        <v>40358</v>
      </c>
      <c r="E19" s="8" t="s">
        <v>22</v>
      </c>
      <c r="F19" s="9">
        <f>AVERAGE(Таблица1346[[#This Row],[Капитал 2025]:[Капитал 2023]])</f>
        <v>820.33333333333337</v>
      </c>
      <c r="G19" s="9">
        <f>AVERAGE(Таблица1346[[#This Row],[Чистая прибыль 2025]:[Чистая прибыль 2023]])</f>
        <v>1838</v>
      </c>
      <c r="H19" s="10">
        <f>(Таблица1346[[#This Row],[Чистая прибыль 2025]]/6385)*100</f>
        <v>30.399373531714957</v>
      </c>
      <c r="I19" s="9">
        <v>3</v>
      </c>
      <c r="J19" s="11">
        <v>1156</v>
      </c>
      <c r="K19" s="11">
        <v>104</v>
      </c>
      <c r="L19" s="11">
        <v>1201</v>
      </c>
      <c r="M19" s="11">
        <v>1941</v>
      </c>
      <c r="N19" s="11">
        <v>1613</v>
      </c>
      <c r="O19" s="11">
        <v>1960</v>
      </c>
    </row>
    <row r="20" spans="1:15" x14ac:dyDescent="0.2">
      <c r="A20" s="4">
        <v>14</v>
      </c>
      <c r="B20" s="5" t="s">
        <v>38</v>
      </c>
      <c r="C20" s="6">
        <v>3906240864</v>
      </c>
      <c r="D20" s="7">
        <v>40725</v>
      </c>
      <c r="E20" s="8" t="s">
        <v>39</v>
      </c>
      <c r="F20" s="9">
        <f>AVERAGE(Таблица1346[[#This Row],[Капитал 2025]:[Капитал 2023]])</f>
        <v>741.66666666666663</v>
      </c>
      <c r="G20" s="9">
        <f>AVERAGE(Таблица1346[[#This Row],[Чистая прибыль 2025]:[Чистая прибыль 2023]])</f>
        <v>26.333333333333332</v>
      </c>
      <c r="H20" s="10">
        <f>(Таблица1346[[#This Row],[Чистая прибыль 2025]]/6495)*100</f>
        <v>0.89299461123941493</v>
      </c>
      <c r="I20" s="9">
        <v>4</v>
      </c>
      <c r="J20" s="1">
        <v>786</v>
      </c>
      <c r="K20" s="1">
        <v>728</v>
      </c>
      <c r="L20" s="1">
        <v>711</v>
      </c>
      <c r="M20" s="11">
        <v>58</v>
      </c>
      <c r="N20" s="1">
        <v>17</v>
      </c>
      <c r="O20" s="1">
        <v>4</v>
      </c>
    </row>
    <row r="21" spans="1:15" x14ac:dyDescent="0.2">
      <c r="A21" s="4">
        <v>15</v>
      </c>
      <c r="B21" s="5" t="s">
        <v>40</v>
      </c>
      <c r="C21" s="6">
        <v>4205409730</v>
      </c>
      <c r="D21" s="7">
        <v>44818</v>
      </c>
      <c r="E21" s="8" t="s">
        <v>41</v>
      </c>
      <c r="F21" s="9">
        <f>AVERAGE(Таблица1346[[#This Row],[Капитал 2025]:[Капитал 2023]])</f>
        <v>231.66666666666666</v>
      </c>
      <c r="G21" s="9">
        <f>AVERAGE(Таблица1346[[#This Row],[Чистая прибыль 2025]:[Чистая прибыль 2023]])</f>
        <v>3955.6666666666665</v>
      </c>
      <c r="H21" s="10">
        <f>(Таблица1346[[#This Row],[Чистая прибыль 2025]]/11768)*100</f>
        <v>46.244051665533654</v>
      </c>
      <c r="I21" s="9">
        <v>4</v>
      </c>
      <c r="J21" s="1">
        <v>357</v>
      </c>
      <c r="K21" s="1">
        <v>215</v>
      </c>
      <c r="L21" s="1">
        <v>123</v>
      </c>
      <c r="M21" s="11">
        <v>5442</v>
      </c>
      <c r="N21" s="11">
        <v>2092</v>
      </c>
      <c r="O21" s="11">
        <v>4333</v>
      </c>
    </row>
    <row r="22" spans="1:15" x14ac:dyDescent="0.2">
      <c r="A22" s="4"/>
      <c r="B22" s="14"/>
      <c r="C22" s="15"/>
      <c r="D22" s="7"/>
      <c r="E22" s="8"/>
      <c r="F22" s="9"/>
      <c r="G22" s="16"/>
      <c r="H22" s="10"/>
      <c r="I22" s="16"/>
    </row>
    <row r="23" spans="1:15" x14ac:dyDescent="0.2">
      <c r="A23" s="17" t="s">
        <v>0</v>
      </c>
      <c r="B23" s="18"/>
      <c r="C23" s="18"/>
      <c r="D23" s="18"/>
      <c r="E23" s="8"/>
      <c r="F23" s="9"/>
      <c r="G23" s="16"/>
      <c r="H23" s="10"/>
      <c r="I23" s="16"/>
    </row>
    <row r="24" spans="1:15" x14ac:dyDescent="0.2">
      <c r="A24" s="19" t="s">
        <v>42</v>
      </c>
      <c r="B24" s="14"/>
      <c r="C24" s="15"/>
      <c r="D24" s="7"/>
      <c r="E24" s="8"/>
      <c r="F24" s="9"/>
      <c r="G24" s="16"/>
      <c r="H24" s="10"/>
      <c r="I24" s="16"/>
    </row>
    <row r="25" spans="1:15" x14ac:dyDescent="0.2">
      <c r="A25" s="19" t="s">
        <v>43</v>
      </c>
      <c r="B25" s="14"/>
      <c r="C25" s="15"/>
      <c r="D25" s="7"/>
      <c r="E25" s="8"/>
      <c r="F25" s="9"/>
      <c r="G25" s="16"/>
      <c r="H25" s="10"/>
      <c r="I25" s="16"/>
    </row>
    <row r="26" spans="1:15" x14ac:dyDescent="0.2">
      <c r="A26" s="19" t="s">
        <v>44</v>
      </c>
      <c r="B26" s="14"/>
      <c r="C26" s="15"/>
      <c r="D26" s="7"/>
      <c r="E26" s="8"/>
      <c r="F26" s="9"/>
      <c r="G26" s="16"/>
      <c r="H26" s="10"/>
      <c r="I26" s="16"/>
    </row>
    <row r="27" spans="1:15" x14ac:dyDescent="0.2">
      <c r="A27" s="19" t="s">
        <v>45</v>
      </c>
      <c r="B27" s="14"/>
      <c r="C27" s="15"/>
      <c r="D27" s="7"/>
      <c r="E27" s="8"/>
      <c r="F27" s="9"/>
      <c r="G27" s="16"/>
      <c r="H27" s="10"/>
      <c r="I27" s="16"/>
    </row>
    <row r="28" spans="1:15" x14ac:dyDescent="0.2">
      <c r="A28" s="19" t="s">
        <v>46</v>
      </c>
      <c r="B28" s="14"/>
      <c r="C28" s="15"/>
      <c r="D28" s="7"/>
      <c r="E28" s="8"/>
      <c r="F28" s="9"/>
      <c r="G28" s="16"/>
      <c r="H28" s="10"/>
      <c r="I28" s="16"/>
    </row>
    <row r="29" spans="1:15" x14ac:dyDescent="0.2">
      <c r="A29" s="19" t="s">
        <v>47</v>
      </c>
      <c r="B29" s="14"/>
      <c r="C29" s="15"/>
      <c r="D29" s="7"/>
      <c r="E29" s="8"/>
      <c r="F29" s="9"/>
      <c r="G29" s="16"/>
      <c r="H29" s="10"/>
      <c r="I29" s="16"/>
    </row>
    <row r="30" spans="1:15" x14ac:dyDescent="0.2">
      <c r="A30" s="19" t="s">
        <v>48</v>
      </c>
      <c r="B30" s="14"/>
      <c r="C30" s="15"/>
      <c r="D30" s="7"/>
      <c r="E30" s="8"/>
      <c r="F30" s="9"/>
      <c r="G30" s="16"/>
      <c r="H30" s="10"/>
      <c r="I30" s="16"/>
    </row>
    <row r="31" spans="1:15" x14ac:dyDescent="0.2">
      <c r="A31" s="19" t="s">
        <v>49</v>
      </c>
      <c r="B31" s="14"/>
      <c r="C31" s="15"/>
      <c r="D31" s="7"/>
      <c r="E31" s="8"/>
      <c r="F31" s="9"/>
      <c r="G31" s="16"/>
      <c r="H31" s="10"/>
      <c r="I31" s="16"/>
    </row>
    <row r="32" spans="1:15" x14ac:dyDescent="0.2">
      <c r="A32" s="19" t="s">
        <v>50</v>
      </c>
      <c r="B32" s="14"/>
      <c r="C32" s="15"/>
      <c r="D32" s="7"/>
      <c r="E32" s="8"/>
      <c r="F32" s="9"/>
      <c r="G32" s="16"/>
      <c r="H32" s="10"/>
      <c r="I32" s="16"/>
    </row>
    <row r="33" spans="1:9" x14ac:dyDescent="0.2">
      <c r="A33" s="19"/>
      <c r="B33" s="14"/>
      <c r="C33" s="15"/>
      <c r="D33" s="7"/>
      <c r="E33" s="8"/>
      <c r="F33" s="9"/>
      <c r="G33" s="16"/>
      <c r="H33" s="10"/>
      <c r="I33" s="16"/>
    </row>
    <row r="34" spans="1:9" x14ac:dyDescent="0.2">
      <c r="A34" s="17" t="s">
        <v>51</v>
      </c>
      <c r="B34" s="14"/>
      <c r="C34" s="15"/>
      <c r="D34" s="7"/>
      <c r="E34" s="8"/>
      <c r="F34" s="9"/>
      <c r="G34" s="16"/>
      <c r="H34" s="10"/>
      <c r="I34" s="16"/>
    </row>
    <row r="35" spans="1:9" x14ac:dyDescent="0.2">
      <c r="A35" s="4"/>
      <c r="B35" s="14"/>
      <c r="C35" s="15"/>
      <c r="D35" s="7"/>
      <c r="E35" s="8"/>
      <c r="F35" s="9"/>
      <c r="G35" s="16"/>
      <c r="H35" s="10"/>
      <c r="I35" s="16"/>
    </row>
    <row r="36" spans="1:9" ht="85.15" customHeight="1" x14ac:dyDescent="0.2">
      <c r="A36" s="25" t="s">
        <v>52</v>
      </c>
      <c r="B36" s="26"/>
      <c r="C36" s="26"/>
      <c r="D36" s="26"/>
      <c r="E36" s="26"/>
      <c r="F36" s="26"/>
      <c r="G36" s="26"/>
      <c r="H36" s="10"/>
      <c r="I36" s="16"/>
    </row>
    <row r="37" spans="1:9" x14ac:dyDescent="0.2">
      <c r="A37" s="4"/>
      <c r="B37" s="14"/>
      <c r="C37" s="15"/>
      <c r="D37" s="7"/>
      <c r="E37" s="8"/>
      <c r="F37" s="9"/>
      <c r="G37" s="16"/>
      <c r="H37" s="10"/>
      <c r="I37" s="16"/>
    </row>
    <row r="38" spans="1:9" x14ac:dyDescent="0.2">
      <c r="A38" s="4"/>
      <c r="B38" s="14"/>
      <c r="C38" s="15"/>
      <c r="D38" s="7"/>
      <c r="E38" s="8"/>
      <c r="F38" s="9"/>
      <c r="G38" s="16"/>
      <c r="H38" s="10"/>
      <c r="I38" s="16"/>
    </row>
    <row r="39" spans="1:9" x14ac:dyDescent="0.2">
      <c r="A39" s="4"/>
      <c r="B39" s="14"/>
      <c r="C39" s="15"/>
      <c r="D39" s="7"/>
      <c r="E39" s="8"/>
      <c r="F39" s="9"/>
      <c r="G39" s="16"/>
      <c r="H39" s="10"/>
      <c r="I39" s="16"/>
    </row>
    <row r="40" spans="1:9" ht="18.75" x14ac:dyDescent="0.25">
      <c r="A40" s="21"/>
      <c r="B40" s="21"/>
      <c r="C40" s="21"/>
      <c r="D40" s="21"/>
      <c r="E40" s="21"/>
      <c r="F40" s="21"/>
      <c r="G40" s="16"/>
      <c r="H40" s="10"/>
      <c r="I40" s="16"/>
    </row>
    <row r="41" spans="1:9" ht="18.75" x14ac:dyDescent="0.25">
      <c r="A41" s="21"/>
      <c r="B41" s="21"/>
      <c r="C41" s="21"/>
      <c r="D41" s="21"/>
      <c r="E41" s="21"/>
      <c r="F41" s="21"/>
      <c r="G41" s="16"/>
      <c r="H41" s="10"/>
      <c r="I41" s="16"/>
    </row>
    <row r="42" spans="1:9" ht="18.75" x14ac:dyDescent="0.25">
      <c r="A42" s="21"/>
      <c r="B42" s="21"/>
      <c r="C42" s="21"/>
      <c r="D42" s="21"/>
      <c r="E42" s="21"/>
      <c r="F42" s="21"/>
      <c r="G42" s="16"/>
      <c r="H42" s="10"/>
      <c r="I42" s="16"/>
    </row>
    <row r="43" spans="1:9" ht="34.9" customHeight="1" x14ac:dyDescent="0.2">
      <c r="A43" s="22"/>
      <c r="B43" s="22"/>
      <c r="C43" s="22"/>
      <c r="D43" s="22"/>
      <c r="E43" s="22"/>
      <c r="F43" s="22"/>
      <c r="G43" s="16"/>
      <c r="H43" s="10"/>
      <c r="I43" s="16"/>
    </row>
    <row r="44" spans="1:9" x14ac:dyDescent="0.2">
      <c r="A44" s="4"/>
      <c r="B44" s="14"/>
      <c r="C44" s="15"/>
      <c r="D44" s="7"/>
      <c r="E44" s="8"/>
      <c r="F44" s="9"/>
      <c r="G44" s="16"/>
      <c r="H44" s="10"/>
      <c r="I44" s="16"/>
    </row>
    <row r="45" spans="1:9" x14ac:dyDescent="0.2">
      <c r="A45" s="4"/>
      <c r="B45" s="14"/>
      <c r="C45" s="15"/>
      <c r="D45" s="7"/>
      <c r="E45" s="8"/>
      <c r="F45" s="9"/>
      <c r="G45" s="16"/>
      <c r="H45" s="10"/>
      <c r="I45" s="16"/>
    </row>
    <row r="46" spans="1:9" x14ac:dyDescent="0.2">
      <c r="A46" s="4"/>
      <c r="B46" s="14"/>
      <c r="C46" s="15"/>
      <c r="D46" s="7"/>
      <c r="E46" s="8"/>
      <c r="F46" s="9"/>
      <c r="G46" s="16"/>
      <c r="H46" s="10"/>
      <c r="I46" s="16"/>
    </row>
    <row r="47" spans="1:9" x14ac:dyDescent="0.2">
      <c r="A47" s="4"/>
      <c r="B47" s="14"/>
      <c r="C47" s="15"/>
      <c r="D47" s="7"/>
      <c r="E47" s="8"/>
      <c r="F47" s="9"/>
      <c r="G47" s="16"/>
      <c r="H47" s="10"/>
      <c r="I47" s="16"/>
    </row>
    <row r="48" spans="1:9" x14ac:dyDescent="0.2">
      <c r="A48" s="4"/>
      <c r="B48" s="14"/>
      <c r="C48" s="15"/>
      <c r="D48" s="7"/>
      <c r="E48" s="8"/>
      <c r="F48" s="9"/>
      <c r="G48" s="16"/>
      <c r="H48" s="10"/>
      <c r="I48" s="16"/>
    </row>
    <row r="49" spans="1:9" x14ac:dyDescent="0.2">
      <c r="A49" s="4"/>
      <c r="B49" s="14"/>
      <c r="C49" s="15"/>
      <c r="D49" s="7"/>
      <c r="E49" s="8"/>
      <c r="F49" s="9"/>
      <c r="G49" s="16"/>
      <c r="H49" s="10"/>
      <c r="I49" s="16"/>
    </row>
    <row r="50" spans="1:9" x14ac:dyDescent="0.2">
      <c r="A50" s="4"/>
      <c r="B50" s="14"/>
      <c r="C50" s="15"/>
      <c r="D50" s="7"/>
      <c r="E50" s="8"/>
      <c r="F50" s="9"/>
      <c r="G50" s="16"/>
      <c r="H50" s="10"/>
      <c r="I50" s="16"/>
    </row>
    <row r="51" spans="1:9" x14ac:dyDescent="0.2">
      <c r="A51" s="4"/>
      <c r="B51" s="14"/>
      <c r="C51" s="15"/>
      <c r="D51" s="7"/>
      <c r="E51" s="8"/>
      <c r="F51" s="9"/>
      <c r="G51" s="16"/>
      <c r="H51" s="10"/>
      <c r="I51" s="16"/>
    </row>
    <row r="52" spans="1:9" x14ac:dyDescent="0.2">
      <c r="A52" s="4"/>
      <c r="B52" s="14"/>
      <c r="C52" s="15"/>
      <c r="D52" s="7"/>
      <c r="E52" s="8"/>
      <c r="F52" s="9"/>
      <c r="G52" s="16"/>
      <c r="H52" s="10"/>
      <c r="I52" s="16"/>
    </row>
    <row r="53" spans="1:9" x14ac:dyDescent="0.2">
      <c r="A53" s="4"/>
      <c r="B53" s="14"/>
      <c r="C53" s="15"/>
      <c r="D53" s="7"/>
      <c r="E53" s="8"/>
      <c r="F53" s="9"/>
      <c r="G53" s="16"/>
      <c r="H53" s="10"/>
      <c r="I53" s="16"/>
    </row>
    <row r="54" spans="1:9" x14ac:dyDescent="0.2">
      <c r="A54" s="4"/>
      <c r="B54" s="14"/>
      <c r="C54" s="15"/>
      <c r="D54" s="7"/>
      <c r="E54" s="8"/>
      <c r="F54" s="9"/>
      <c r="G54" s="16"/>
      <c r="H54" s="10"/>
      <c r="I54" s="16"/>
    </row>
    <row r="55" spans="1:9" x14ac:dyDescent="0.2">
      <c r="A55" s="4"/>
      <c r="B55" s="14"/>
      <c r="C55" s="15"/>
      <c r="D55" s="7"/>
      <c r="E55" s="8"/>
      <c r="F55" s="9"/>
      <c r="G55" s="16"/>
      <c r="H55" s="10"/>
      <c r="I55" s="16"/>
    </row>
    <row r="56" spans="1:9" x14ac:dyDescent="0.2">
      <c r="A56" s="4"/>
      <c r="B56" s="14"/>
      <c r="C56" s="15"/>
      <c r="D56" s="7"/>
      <c r="E56" s="8"/>
      <c r="F56" s="9"/>
      <c r="G56" s="16"/>
      <c r="H56" s="10"/>
      <c r="I56" s="16"/>
    </row>
    <row r="57" spans="1:9" x14ac:dyDescent="0.2">
      <c r="A57" s="4"/>
      <c r="B57" s="14"/>
      <c r="C57" s="15"/>
      <c r="D57" s="7"/>
      <c r="E57" s="8"/>
      <c r="F57" s="9"/>
      <c r="G57" s="16"/>
      <c r="H57" s="10"/>
      <c r="I57" s="16"/>
    </row>
    <row r="58" spans="1:9" x14ac:dyDescent="0.2">
      <c r="A58" s="4"/>
      <c r="B58" s="14"/>
      <c r="C58" s="15"/>
      <c r="D58" s="7"/>
      <c r="E58" s="8"/>
      <c r="F58" s="9"/>
      <c r="G58" s="16"/>
      <c r="H58" s="10"/>
      <c r="I58" s="16"/>
    </row>
    <row r="59" spans="1:9" x14ac:dyDescent="0.2">
      <c r="A59" s="4"/>
      <c r="B59" s="14"/>
      <c r="C59" s="15"/>
      <c r="D59" s="7"/>
      <c r="E59" s="8"/>
      <c r="F59" s="9"/>
      <c r="G59" s="16"/>
      <c r="H59" s="10"/>
      <c r="I59" s="16"/>
    </row>
    <row r="60" spans="1:9" x14ac:dyDescent="0.2">
      <c r="A60" s="4"/>
      <c r="B60" s="14"/>
      <c r="C60" s="15"/>
      <c r="D60" s="7"/>
      <c r="E60" s="8"/>
      <c r="F60" s="9"/>
      <c r="G60" s="16"/>
      <c r="H60" s="10"/>
      <c r="I60" s="16"/>
    </row>
    <row r="61" spans="1:9" x14ac:dyDescent="0.2">
      <c r="A61" s="4"/>
      <c r="B61" s="14"/>
      <c r="C61" s="15"/>
      <c r="D61" s="7"/>
      <c r="E61" s="8"/>
      <c r="F61" s="9"/>
      <c r="G61" s="16"/>
      <c r="H61" s="10"/>
      <c r="I61" s="16"/>
    </row>
    <row r="62" spans="1:9" x14ac:dyDescent="0.2">
      <c r="A62" s="4"/>
      <c r="B62" s="14"/>
      <c r="C62" s="15"/>
      <c r="D62" s="7"/>
      <c r="E62" s="8"/>
      <c r="F62" s="9"/>
      <c r="G62" s="16"/>
      <c r="H62" s="10"/>
      <c r="I62" s="16"/>
    </row>
    <row r="63" spans="1:9" x14ac:dyDescent="0.2">
      <c r="A63" s="4"/>
      <c r="B63" s="14"/>
      <c r="C63" s="15"/>
      <c r="D63" s="7"/>
      <c r="E63" s="8"/>
      <c r="F63" s="9"/>
      <c r="G63" s="16"/>
      <c r="H63" s="10"/>
      <c r="I63" s="16"/>
    </row>
    <row r="64" spans="1:9" x14ac:dyDescent="0.2">
      <c r="A64" s="4"/>
      <c r="B64" s="14"/>
      <c r="C64" s="15"/>
      <c r="D64" s="7"/>
      <c r="E64" s="8"/>
      <c r="F64" s="9"/>
      <c r="G64" s="16"/>
      <c r="H64" s="10"/>
      <c r="I64" s="16"/>
    </row>
    <row r="65" spans="1:9" x14ac:dyDescent="0.2">
      <c r="A65" s="4"/>
      <c r="B65" s="14"/>
      <c r="C65" s="15"/>
      <c r="D65" s="7"/>
      <c r="E65" s="8"/>
      <c r="F65" s="9"/>
      <c r="G65" s="16"/>
      <c r="H65" s="10"/>
      <c r="I65" s="16"/>
    </row>
    <row r="66" spans="1:9" x14ac:dyDescent="0.2">
      <c r="A66" s="4"/>
      <c r="B66" s="14"/>
      <c r="C66" s="15"/>
      <c r="D66" s="7"/>
      <c r="E66" s="8"/>
      <c r="F66" s="9"/>
      <c r="G66" s="16"/>
      <c r="H66" s="10"/>
      <c r="I66" s="16"/>
    </row>
    <row r="67" spans="1:9" x14ac:dyDescent="0.2">
      <c r="A67" s="4"/>
      <c r="B67" s="14"/>
      <c r="C67" s="15"/>
      <c r="D67" s="7"/>
      <c r="E67" s="8"/>
      <c r="F67" s="9"/>
      <c r="G67" s="16"/>
      <c r="H67" s="10"/>
      <c r="I67" s="16"/>
    </row>
    <row r="68" spans="1:9" x14ac:dyDescent="0.2">
      <c r="A68" s="4"/>
      <c r="B68" s="14"/>
      <c r="C68" s="15"/>
      <c r="D68" s="7"/>
      <c r="E68" s="8"/>
      <c r="F68" s="9"/>
      <c r="G68" s="16"/>
      <c r="H68" s="10"/>
      <c r="I68" s="16"/>
    </row>
    <row r="69" spans="1:9" x14ac:dyDescent="0.2">
      <c r="A69" s="4"/>
      <c r="B69" s="14"/>
      <c r="C69" s="15"/>
      <c r="D69" s="7"/>
      <c r="E69" s="8"/>
      <c r="F69" s="9"/>
      <c r="G69" s="16"/>
      <c r="H69" s="10"/>
      <c r="I69" s="16"/>
    </row>
    <row r="70" spans="1:9" x14ac:dyDescent="0.2">
      <c r="A70" s="4"/>
      <c r="B70" s="14"/>
      <c r="C70" s="15"/>
      <c r="D70" s="7"/>
      <c r="E70" s="8"/>
      <c r="F70" s="9"/>
      <c r="G70" s="16"/>
      <c r="H70" s="10"/>
      <c r="I70" s="16"/>
    </row>
    <row r="71" spans="1:9" x14ac:dyDescent="0.2">
      <c r="A71" s="4"/>
      <c r="B71" s="14"/>
      <c r="C71" s="15"/>
      <c r="D71" s="7"/>
      <c r="E71" s="8"/>
      <c r="F71" s="9"/>
      <c r="G71" s="16"/>
      <c r="H71" s="10"/>
      <c r="I71" s="16"/>
    </row>
    <row r="72" spans="1:9" x14ac:dyDescent="0.2">
      <c r="A72" s="4"/>
      <c r="B72" s="14"/>
      <c r="C72" s="15"/>
      <c r="D72" s="7"/>
      <c r="E72" s="8"/>
      <c r="F72" s="9"/>
      <c r="G72" s="16"/>
      <c r="H72" s="10"/>
      <c r="I72" s="16"/>
    </row>
    <row r="73" spans="1:9" x14ac:dyDescent="0.2">
      <c r="A73" s="4"/>
      <c r="B73" s="14"/>
      <c r="C73" s="15"/>
      <c r="D73" s="7"/>
      <c r="E73" s="8"/>
      <c r="F73" s="9"/>
      <c r="G73" s="16"/>
      <c r="H73" s="10"/>
      <c r="I73" s="16"/>
    </row>
    <row r="74" spans="1:9" x14ac:dyDescent="0.2">
      <c r="A74" s="4"/>
      <c r="B74" s="14"/>
      <c r="C74" s="15"/>
      <c r="D74" s="7"/>
      <c r="E74" s="8"/>
      <c r="F74" s="9"/>
      <c r="G74" s="16"/>
      <c r="H74" s="10"/>
      <c r="I74" s="16"/>
    </row>
    <row r="75" spans="1:9" x14ac:dyDescent="0.2">
      <c r="A75" s="4"/>
      <c r="B75" s="14"/>
      <c r="C75" s="15"/>
      <c r="D75" s="7"/>
      <c r="E75" s="8"/>
      <c r="F75" s="9"/>
      <c r="G75" s="16"/>
      <c r="H75" s="10"/>
      <c r="I75" s="16"/>
    </row>
    <row r="76" spans="1:9" x14ac:dyDescent="0.2">
      <c r="A76" s="4"/>
      <c r="B76" s="14"/>
      <c r="C76" s="15"/>
      <c r="D76" s="7"/>
      <c r="E76" s="8"/>
      <c r="F76" s="9"/>
      <c r="G76" s="16"/>
      <c r="H76" s="10"/>
      <c r="I76" s="16"/>
    </row>
    <row r="77" spans="1:9" x14ac:dyDescent="0.2">
      <c r="A77" s="4"/>
      <c r="B77" s="14"/>
      <c r="C77" s="15"/>
      <c r="D77" s="7"/>
      <c r="E77" s="8"/>
      <c r="F77" s="9"/>
      <c r="G77" s="16"/>
      <c r="H77" s="10"/>
      <c r="I77" s="16"/>
    </row>
  </sheetData>
  <mergeCells count="10">
    <mergeCell ref="A40:F40"/>
    <mergeCell ref="A41:F41"/>
    <mergeCell ref="A42:F42"/>
    <mergeCell ref="A43:F43"/>
    <mergeCell ref="B1:G1"/>
    <mergeCell ref="B2:G2"/>
    <mergeCell ref="B3:G3"/>
    <mergeCell ref="B4:G4"/>
    <mergeCell ref="B5:G5"/>
    <mergeCell ref="A36:G36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РОО 14.08.2026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Майя Зиновьева</dc:creator>
  <cp:lastModifiedBy>Майя Зиновьева</cp:lastModifiedBy>
  <dcterms:created xsi:type="dcterms:W3CDTF">2026-08-16T19:39:40Z</dcterms:created>
  <dcterms:modified xsi:type="dcterms:W3CDTF">2026-08-16T19:39:59Z</dcterms:modified>
</cp:coreProperties>
</file>