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Би-Консалтинг\МТПП\"/>
    </mc:Choice>
  </mc:AlternateContent>
  <xr:revisionPtr revIDLastSave="0" documentId="8_{917D1EF1-C274-4635-A8EA-1F7A80781A78}" xr6:coauthVersionLast="47" xr6:coauthVersionMax="47" xr10:uidLastSave="{00000000-0000-0000-0000-000000000000}"/>
  <bookViews>
    <workbookView xWindow="-108" yWindow="-108" windowWidth="23256" windowHeight="12456" xr2:uid="{F2FFC7F0-0254-4200-B293-ACD3C3F5C3C1}"/>
  </bookViews>
  <sheets>
    <sheet name="СПб Севастополь 14.08.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</calcChain>
</file>

<file path=xl/sharedStrings.xml><?xml version="1.0" encoding="utf-8"?>
<sst xmlns="http://schemas.openxmlformats.org/spreadsheetml/2006/main" count="51" uniqueCount="42">
  <si>
    <t>АНАЛИТИЧЕСКИЙ РЭНКИНГ</t>
  </si>
  <si>
    <t>финансовой устойчивости оценочных организаций по величине собственного капитала (2023, 2024, 2025 гг.)</t>
  </si>
  <si>
    <t>Категория «А» - Российская Федерация. Города федерального значения - Санкт-Петербург. Севастополь</t>
  </si>
  <si>
    <t>Номинация «Оценка» UNi(Оц)</t>
  </si>
  <si>
    <t>Статус конкурентоспособности по капиталу</t>
  </si>
  <si>
    <t xml:space="preserve">Наименование бренда </t>
  </si>
  <si>
    <t>ИНН</t>
  </si>
  <si>
    <t>Дата регистрации</t>
  </si>
  <si>
    <t>Место нахождения юридического лица</t>
  </si>
  <si>
    <t>Капитал
(тыс. руб.)</t>
  </si>
  <si>
    <t>Чистая прибыль (тыс. руб.)</t>
  </si>
  <si>
    <t>Коэффициент рентабельности продаж (%)</t>
  </si>
  <si>
    <t>Количество 
штатных
оценщиков
(чел.)</t>
  </si>
  <si>
    <t>Капитал 2025</t>
  </si>
  <si>
    <t>капитал 2024</t>
  </si>
  <si>
    <t>Капитал 2023</t>
  </si>
  <si>
    <t>Чистая прибыль 2025</t>
  </si>
  <si>
    <t>Чистая прибыль 2024</t>
  </si>
  <si>
    <t>Чистая прибыль 2023</t>
  </si>
  <si>
    <t xml:space="preserve">ООО «Центр оценки «ПН» </t>
  </si>
  <si>
    <t>Санкт-Петербург</t>
  </si>
  <si>
    <t xml:space="preserve">ООО «Центр оценки «Аверс» </t>
  </si>
  <si>
    <t xml:space="preserve">ООО «Евро Аудит Групп» </t>
  </si>
  <si>
    <t xml:space="preserve">ООО «ЛАБРИУМ-КОНСАЛТИНГ» </t>
  </si>
  <si>
    <t xml:space="preserve">ООО «Лаир» </t>
  </si>
  <si>
    <t xml:space="preserve">ООО «Консалтинговая Группа Лаир» </t>
  </si>
  <si>
    <t xml:space="preserve">ООО «Центр оценки и экспертизы» </t>
  </si>
  <si>
    <t>Севастополь</t>
  </si>
  <si>
    <t xml:space="preserve">ООО «Вэлью АРКА консалтинг» </t>
  </si>
  <si>
    <t xml:space="preserve">ООО «ПЕТЕРБУРГСКАЯ ОЦЕНОЧНАЯ КОМПАНИЯ» </t>
  </si>
  <si>
    <t xml:space="preserve">ООО «НОБЕЛЬ-АУДИТ» </t>
  </si>
  <si>
    <t>1 - Статус конкурентоспособности подтверждается Свидетельством</t>
  </si>
  <si>
    <t>2 - Наименование бренда - по ОГРН</t>
  </si>
  <si>
    <t>3 - ИНН - по ЕГРЮЛ </t>
  </si>
  <si>
    <t>4 - Дата регистрации - по ЕГРЮЛ</t>
  </si>
  <si>
    <t>5 - Место нахождения юридического лица - согласно п. 2 Ст. 54 ГК РФ</t>
  </si>
  <si>
    <t>6 - Капитал (баланс - строка 1300) (тыс. руб.) - средний показатель за 2023, 2024, 2025 гг.</t>
  </si>
  <si>
    <t>7 - Чистая прибыль (отчет о финансовых резульататх - строка 2400) (тыс. руб.) - средний показатель за 2023, 2024, 2025 гг.</t>
  </si>
  <si>
    <t>8 - Коэффициент рентабельности продаж (%) - по формуле: ROS = (Прибыль / Выручка) × 100% - по итогам 2025 г.</t>
  </si>
  <si>
    <t>9 - Количество штатных оценщиков (чел.) согласно Ст. 15.1. ФЗ № 135-ФЗ- на дату проведения рэнкинга.</t>
  </si>
  <si>
    <t xml:space="preserve">Методология разработана и зарегистрирована как объект интеллектуальной собственности (С) Зиновьевой Майей Александровной (Рег. № 1346-270-629 от 07.04.2026 г.) </t>
  </si>
  <si>
    <t>Экспертно-аналитическая и информационно-рейтинговая компания «ЮНИПРАВЭКС» (ОГРН 1027739521886 Рег. от 06.08.1997 г.) (г. Москва) - оператор, осуществляющий обработку персональных данных. Дата и основание внесения в Реестр операторов Роскомнадзора: Приказ № 72 от 13.02.2026 г. Регистрационный номер: 77-26-534685
Генеральный директор - Зимин Виктор Алексеевич
Тел.: +7 (916) 589-26-56
E-mail: unipravex@yandex.ru
www.unipravex.ru / www.ЮНИПРАВЭКС.РФ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</si>
</sst>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name val="PT San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3" fontId="2" fillId="0" borderId="0" xfId="0" applyNumberFormat="1" applyFont="1"/>
    <xf numFmtId="0" fontId="8" fillId="0" borderId="0" xfId="0" applyFont="1"/>
    <xf numFmtId="3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8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A1A1A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b/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04"/>
        <scheme val="minor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12C90-EC5E-421B-84ED-019F05B5C8BF}" name="Таблица1344" displayName="Таблица1344" ref="A6:O16" totalsRowShown="0" headerRowDxfId="17" dataDxfId="16" tableBorderDxfId="15">
  <autoFilter ref="A6:O16" xr:uid="{90ED868C-A45E-417D-A270-C59BD67497D3}"/>
  <sortState xmlns:xlrd2="http://schemas.microsoft.com/office/spreadsheetml/2017/richdata2" ref="A7:O16">
    <sortCondition descending="1" ref="F7:F16"/>
  </sortState>
  <tableColumns count="15">
    <tableColumn id="1" xr3:uid="{91AF8291-E655-4D38-A986-BF65A55BAF17}" name="Статус конкурентоспособности по капиталу" dataDxfId="14"/>
    <tableColumn id="2" xr3:uid="{CB88BE3E-AACA-478B-983B-B2DA75B75995}" name="Наименование бренда " dataDxfId="13"/>
    <tableColumn id="7" xr3:uid="{FCCF98FD-9119-43DD-B046-C89276787FE8}" name="ИНН" dataDxfId="12"/>
    <tableColumn id="9" xr3:uid="{41F07C39-37D6-47B2-8FE0-887BDDD2CB48}" name="Дата регистрации" dataDxfId="11"/>
    <tableColumn id="3" xr3:uid="{7FDBC5D2-0D4C-45C4-A1BC-2D68593DBBFC}" name="Место нахождения юридического лица" dataDxfId="10"/>
    <tableColumn id="8" xr3:uid="{3AF3FAEE-2ADC-4895-99DF-696B4DABE989}" name="Капитал_x000a_(тыс. руб.)" dataDxfId="9">
      <calculatedColumnFormula>AVERAGE(Таблица1344[[#This Row],[Капитал 2025]:[Капитал 2023]])</calculatedColumnFormula>
    </tableColumn>
    <tableColumn id="5" xr3:uid="{AD5A1DA4-2D27-4D7F-9F48-BCFA38773900}" name="Чистая прибыль (тыс. руб.)" dataDxfId="8">
      <calculatedColumnFormula>AVERAGE(Таблица1344[[#This Row],[Чистая прибыль 2025]:[Чистая прибыль 2023]])</calculatedColumnFormula>
    </tableColumn>
    <tableColumn id="6" xr3:uid="{3C8E3168-49B4-4D0A-9981-1A1185F34689}" name="Коэффициент рентабельности продаж (%)" dataDxfId="7">
      <calculatedColumnFormula>(G7/#REF!)*100</calculatedColumnFormula>
    </tableColumn>
    <tableColumn id="10" xr3:uid="{384029E0-2667-4705-9C09-B339A5C3C91D}" name="Количество _x000a_штатных_x000a_оценщиков_x000a_(чел.)" dataDxfId="6"/>
    <tableColumn id="11" xr3:uid="{4394B8EC-6128-4D46-9854-8AD85ED4AE1E}" name="Капитал 2025" dataDxfId="5"/>
    <tableColumn id="12" xr3:uid="{912CC045-0D34-4D55-8FC7-0EFA9680FFC0}" name="капитал 2024" dataDxfId="4"/>
    <tableColumn id="13" xr3:uid="{44623A52-3C17-4DE6-A081-106472542335}" name="Капитал 2023" dataDxfId="3"/>
    <tableColumn id="14" xr3:uid="{0878F844-1BE0-4A0B-A824-CB287ACBB61E}" name="Чистая прибыль 2025" dataDxfId="2"/>
    <tableColumn id="15" xr3:uid="{87AD2B6B-E95E-41DA-B44C-D904C251BB33}" name="Чистая прибыль 2024" dataDxfId="1"/>
    <tableColumn id="16" xr3:uid="{75B7B5ED-F8E3-4708-B7A2-7E7088C84900}" name="Чистая прибыль 2023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8510-F276-4DBC-B256-AAAF2C592449}">
  <dimension ref="A1:O68"/>
  <sheetViews>
    <sheetView tabSelected="1" workbookViewId="0">
      <selection activeCell="E13" sqref="E13"/>
    </sheetView>
  </sheetViews>
  <sheetFormatPr defaultRowHeight="14.4" x14ac:dyDescent="0.3"/>
  <cols>
    <col min="1" max="1" width="19.33203125" customWidth="1"/>
    <col min="2" max="2" width="57" customWidth="1"/>
    <col min="3" max="3" width="20" customWidth="1"/>
    <col min="4" max="4" width="16.109375" customWidth="1"/>
    <col min="5" max="5" width="20.33203125" style="25" customWidth="1"/>
    <col min="6" max="6" width="13.88671875" customWidth="1"/>
    <col min="7" max="7" width="18.5546875" customWidth="1"/>
    <col min="8" max="8" width="20.21875" customWidth="1"/>
    <col min="9" max="9" width="15.21875" customWidth="1"/>
    <col min="10" max="10" width="10.21875" style="2" hidden="1" customWidth="1"/>
    <col min="11" max="11" width="0.109375" style="2" customWidth="1"/>
    <col min="12" max="12" width="10.6640625" style="2" hidden="1" customWidth="1"/>
    <col min="13" max="13" width="10.109375" style="2" hidden="1" customWidth="1"/>
    <col min="14" max="14" width="17.109375" style="2" hidden="1" customWidth="1"/>
    <col min="15" max="15" width="20.6640625" style="2" hidden="1" customWidth="1"/>
  </cols>
  <sheetData>
    <row r="1" spans="1:15" ht="21" x14ac:dyDescent="0.4">
      <c r="B1" s="1" t="s">
        <v>0</v>
      </c>
      <c r="C1" s="1"/>
      <c r="D1" s="1"/>
      <c r="E1" s="1"/>
      <c r="F1" s="1"/>
      <c r="G1" s="1"/>
    </row>
    <row r="2" spans="1:15" ht="21" x14ac:dyDescent="0.4">
      <c r="B2" s="1" t="s">
        <v>1</v>
      </c>
      <c r="C2" s="1"/>
      <c r="D2" s="1"/>
      <c r="E2" s="1"/>
      <c r="F2" s="1"/>
      <c r="G2" s="1"/>
    </row>
    <row r="3" spans="1:15" ht="18" x14ac:dyDescent="0.35">
      <c r="B3" s="3" t="s">
        <v>2</v>
      </c>
      <c r="C3" s="3"/>
      <c r="D3" s="3"/>
      <c r="E3" s="3"/>
      <c r="F3" s="3"/>
      <c r="G3" s="3"/>
    </row>
    <row r="4" spans="1:15" ht="18" x14ac:dyDescent="0.35">
      <c r="B4" s="3" t="s">
        <v>3</v>
      </c>
      <c r="C4" s="3"/>
      <c r="D4" s="3"/>
      <c r="E4" s="3"/>
      <c r="F4" s="3"/>
      <c r="G4" s="3"/>
    </row>
    <row r="5" spans="1:15" x14ac:dyDescent="0.3">
      <c r="B5" s="4"/>
      <c r="C5" s="4"/>
      <c r="D5" s="4"/>
      <c r="E5" s="4"/>
      <c r="F5" s="4"/>
      <c r="G5" s="4"/>
    </row>
    <row r="6" spans="1:15" ht="82.8" customHeight="1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</row>
    <row r="7" spans="1:15" ht="15" customHeight="1" x14ac:dyDescent="0.3">
      <c r="A7" s="7">
        <v>1</v>
      </c>
      <c r="B7" s="8" t="s">
        <v>19</v>
      </c>
      <c r="C7" s="9">
        <v>7810810052</v>
      </c>
      <c r="D7" s="10">
        <v>40522</v>
      </c>
      <c r="E7" s="11" t="s">
        <v>20</v>
      </c>
      <c r="F7" s="12">
        <f>AVERAGE(Таблица1344[[#This Row],[Капитал 2025]:[Капитал 2023]])</f>
        <v>120104.33333333333</v>
      </c>
      <c r="G7" s="12">
        <f>AVERAGE(Таблица1344[[#This Row],[Чистая прибыль 2025]:[Чистая прибыль 2023]])</f>
        <v>87174</v>
      </c>
      <c r="H7" s="13">
        <f>(Таблица1344[[#This Row],[Чистая прибыль 2025]]/216222)*100</f>
        <v>31.485232770023401</v>
      </c>
      <c r="I7" s="12">
        <v>14</v>
      </c>
      <c r="J7" s="14">
        <v>129786</v>
      </c>
      <c r="K7" s="14">
        <v>121707</v>
      </c>
      <c r="L7" s="14">
        <v>108820</v>
      </c>
      <c r="M7" s="14">
        <v>68078</v>
      </c>
      <c r="N7" s="14">
        <v>112888</v>
      </c>
      <c r="O7" s="14">
        <v>80556</v>
      </c>
    </row>
    <row r="8" spans="1:15" x14ac:dyDescent="0.3">
      <c r="A8" s="7">
        <v>2</v>
      </c>
      <c r="B8" s="8" t="s">
        <v>21</v>
      </c>
      <c r="C8" s="9">
        <v>7825691464</v>
      </c>
      <c r="D8" s="10">
        <v>35975</v>
      </c>
      <c r="E8" s="11" t="s">
        <v>20</v>
      </c>
      <c r="F8" s="12">
        <f>AVERAGE(Таблица1344[[#This Row],[Капитал 2025]:[Капитал 2023]])</f>
        <v>95064.333333333328</v>
      </c>
      <c r="G8" s="12">
        <f>AVERAGE(Таблица1344[[#This Row],[Чистая прибыль 2025]:[Чистая прибыль 2023]])</f>
        <v>39293.666666666664</v>
      </c>
      <c r="H8" s="13">
        <f>(Таблица1344[[#This Row],[Чистая прибыль 2025]]/439600)*100</f>
        <v>4.7859417652411285</v>
      </c>
      <c r="I8" s="12">
        <v>62</v>
      </c>
      <c r="J8" s="14">
        <v>69547</v>
      </c>
      <c r="K8" s="14">
        <v>107799</v>
      </c>
      <c r="L8" s="14">
        <v>107847</v>
      </c>
      <c r="M8" s="14">
        <v>21039</v>
      </c>
      <c r="N8" s="14">
        <v>13552</v>
      </c>
      <c r="O8" s="14">
        <v>83290</v>
      </c>
    </row>
    <row r="9" spans="1:15" x14ac:dyDescent="0.3">
      <c r="A9" s="7">
        <v>3</v>
      </c>
      <c r="B9" s="8" t="s">
        <v>22</v>
      </c>
      <c r="C9" s="9">
        <v>7838376188</v>
      </c>
      <c r="D9" s="10">
        <v>39146</v>
      </c>
      <c r="E9" s="11" t="s">
        <v>20</v>
      </c>
      <c r="F9" s="12">
        <f>AVERAGE(Таблица1344[[#This Row],[Капитал 2025]:[Капитал 2023]])</f>
        <v>52400.333333333336</v>
      </c>
      <c r="G9" s="12">
        <f>AVERAGE(Таблица1344[[#This Row],[Чистая прибыль 2025]:[Чистая прибыль 2023]])</f>
        <v>6212.333333333333</v>
      </c>
      <c r="H9" s="13">
        <f>(Таблица1344[[#This Row],[Чистая прибыль 2025]]/9767)*100</f>
        <v>34.913484181427258</v>
      </c>
      <c r="I9" s="12">
        <v>2</v>
      </c>
      <c r="J9" s="14">
        <v>57503</v>
      </c>
      <c r="K9" s="14">
        <v>54093</v>
      </c>
      <c r="L9" s="14">
        <v>45605</v>
      </c>
      <c r="M9" s="2">
        <v>3410</v>
      </c>
      <c r="N9" s="2">
        <v>8489</v>
      </c>
      <c r="O9" s="2">
        <v>6738</v>
      </c>
    </row>
    <row r="10" spans="1:15" x14ac:dyDescent="0.3">
      <c r="A10" s="7">
        <v>4</v>
      </c>
      <c r="B10" s="8" t="s">
        <v>23</v>
      </c>
      <c r="C10" s="9">
        <v>7810233126</v>
      </c>
      <c r="D10" s="10">
        <v>37067</v>
      </c>
      <c r="E10" s="11" t="s">
        <v>20</v>
      </c>
      <c r="F10" s="12">
        <f>AVERAGE(Таблица1344[[#This Row],[Капитал 2025]:[Капитал 2023]])</f>
        <v>34614</v>
      </c>
      <c r="G10" s="12">
        <f>AVERAGE(Таблица1344[[#This Row],[Чистая прибыль 2025]:[Чистая прибыль 2023]])</f>
        <v>8106.333333333333</v>
      </c>
      <c r="H10" s="13">
        <f>(Таблица1344[[#This Row],[Чистая прибыль 2025]]/243739)*100</f>
        <v>3.8266342275959118</v>
      </c>
      <c r="I10" s="12">
        <v>38</v>
      </c>
      <c r="J10" s="14">
        <v>43533</v>
      </c>
      <c r="K10" s="14">
        <v>34416</v>
      </c>
      <c r="L10" s="14">
        <v>25893</v>
      </c>
      <c r="M10" s="14">
        <v>9327</v>
      </c>
      <c r="N10" s="14">
        <v>8523</v>
      </c>
      <c r="O10" s="14">
        <v>6469</v>
      </c>
    </row>
    <row r="11" spans="1:15" x14ac:dyDescent="0.3">
      <c r="A11" s="7">
        <v>5</v>
      </c>
      <c r="B11" s="15" t="s">
        <v>24</v>
      </c>
      <c r="C11" s="9">
        <v>7814084010</v>
      </c>
      <c r="D11" s="10">
        <v>35761</v>
      </c>
      <c r="E11" s="11" t="s">
        <v>20</v>
      </c>
      <c r="F11" s="12">
        <f>AVERAGE(Таблица1344[[#This Row],[Капитал 2025]:[Капитал 2023]])</f>
        <v>18352</v>
      </c>
      <c r="G11" s="16">
        <f>AVERAGE(Таблица1344[[#This Row],[Чистая прибыль 2025]:[Чистая прибыль 2023]])</f>
        <v>24538.333333333332</v>
      </c>
      <c r="H11" s="13">
        <f>(Таблица1344[[#This Row],[Чистая прибыль 2025]]/226442)*100</f>
        <v>10.124005264041124</v>
      </c>
      <c r="I11" s="12">
        <v>37</v>
      </c>
      <c r="J11" s="14">
        <v>13100</v>
      </c>
      <c r="K11" s="14">
        <v>22175</v>
      </c>
      <c r="L11" s="14">
        <v>19781</v>
      </c>
      <c r="M11" s="14">
        <v>22925</v>
      </c>
      <c r="N11" s="14">
        <v>31894</v>
      </c>
      <c r="O11" s="14">
        <v>18796</v>
      </c>
    </row>
    <row r="12" spans="1:15" x14ac:dyDescent="0.3">
      <c r="A12" s="7">
        <v>6</v>
      </c>
      <c r="B12" s="8" t="s">
        <v>25</v>
      </c>
      <c r="C12" s="9">
        <v>7825475262</v>
      </c>
      <c r="D12" s="10">
        <v>37372</v>
      </c>
      <c r="E12" s="11" t="s">
        <v>20</v>
      </c>
      <c r="F12" s="12">
        <f>AVERAGE(Таблица1344[[#This Row],[Капитал 2025]:[Капитал 2023]])</f>
        <v>17969</v>
      </c>
      <c r="G12" s="12">
        <f>AVERAGE(Таблица1344[[#This Row],[Чистая прибыль 2025]:[Чистая прибыль 2023]])</f>
        <v>22903.333333333332</v>
      </c>
      <c r="H12" s="13">
        <f>(Таблица1344[[#This Row],[Чистая прибыль 2025]]/144677)*100</f>
        <v>14.127331918687835</v>
      </c>
      <c r="I12" s="12">
        <v>15</v>
      </c>
      <c r="J12" s="14">
        <v>21289</v>
      </c>
      <c r="K12" s="14">
        <v>21850</v>
      </c>
      <c r="L12" s="14">
        <v>10768</v>
      </c>
      <c r="M12" s="14">
        <v>20439</v>
      </c>
      <c r="N12" s="14">
        <v>35082</v>
      </c>
      <c r="O12" s="14">
        <v>13189</v>
      </c>
    </row>
    <row r="13" spans="1:15" x14ac:dyDescent="0.3">
      <c r="A13" s="7">
        <v>7</v>
      </c>
      <c r="B13" s="8" t="s">
        <v>26</v>
      </c>
      <c r="C13" s="11">
        <v>9204559192</v>
      </c>
      <c r="D13" s="10">
        <v>42403</v>
      </c>
      <c r="E13" s="11" t="s">
        <v>27</v>
      </c>
      <c r="F13" s="16">
        <f>AVERAGE(Таблица1344[[#This Row],[Капитал 2025]:[Капитал 2023]])</f>
        <v>17377.333333333332</v>
      </c>
      <c r="G13" s="16">
        <f>AVERAGE(Таблица1344[[#This Row],[Чистая прибыль 2025]:[Чистая прибыль 2023]])</f>
        <v>5117</v>
      </c>
      <c r="H13" s="13">
        <f>(Таблица1344[[#This Row],[Чистая прибыль 2025]]/11129)*100</f>
        <v>77.356456105669864</v>
      </c>
      <c r="I13" s="12">
        <v>6</v>
      </c>
      <c r="J13" s="14">
        <v>22360</v>
      </c>
      <c r="K13" s="14">
        <v>15744</v>
      </c>
      <c r="L13" s="14">
        <v>14028</v>
      </c>
      <c r="M13" s="14">
        <v>8609</v>
      </c>
      <c r="N13" s="14">
        <v>1670</v>
      </c>
      <c r="O13" s="14">
        <v>5072</v>
      </c>
    </row>
    <row r="14" spans="1:15" x14ac:dyDescent="0.3">
      <c r="A14" s="7">
        <v>8</v>
      </c>
      <c r="B14" s="8" t="s">
        <v>28</v>
      </c>
      <c r="C14" s="9">
        <v>7804465753</v>
      </c>
      <c r="D14" s="10">
        <v>40745</v>
      </c>
      <c r="E14" s="11" t="s">
        <v>20</v>
      </c>
      <c r="F14" s="12">
        <f>AVERAGE(Таблица1344[[#This Row],[Капитал 2025]:[Капитал 2023]])</f>
        <v>9304.6666666666661</v>
      </c>
      <c r="G14" s="12">
        <f>AVERAGE(Таблица1344[[#This Row],[Чистая прибыль 2025]:[Чистая прибыль 2023]])</f>
        <v>4076.6666666666665</v>
      </c>
      <c r="H14" s="13">
        <f>(Таблица1344[[#This Row],[Чистая прибыль 2025]]/23995)*100</f>
        <v>4.092519274848927</v>
      </c>
      <c r="I14" s="12">
        <v>10</v>
      </c>
      <c r="J14" s="14">
        <v>10154</v>
      </c>
      <c r="K14" s="14">
        <v>9172</v>
      </c>
      <c r="L14" s="14">
        <v>8588</v>
      </c>
      <c r="M14" s="2">
        <v>982</v>
      </c>
      <c r="N14" s="14">
        <v>6349</v>
      </c>
      <c r="O14" s="14">
        <v>4899</v>
      </c>
    </row>
    <row r="15" spans="1:15" x14ac:dyDescent="0.3">
      <c r="A15" s="7">
        <v>9</v>
      </c>
      <c r="B15" s="8" t="s">
        <v>29</v>
      </c>
      <c r="C15" s="9">
        <v>7839450130</v>
      </c>
      <c r="D15" s="10">
        <v>40863</v>
      </c>
      <c r="E15" s="11" t="s">
        <v>20</v>
      </c>
      <c r="F15" s="12">
        <f>AVERAGE(Таблица1344[[#This Row],[Капитал 2025]:[Капитал 2023]])</f>
        <v>6056.333333333333</v>
      </c>
      <c r="G15" s="12">
        <f>AVERAGE(Таблица1344[[#This Row],[Чистая прибыль 2025]:[Чистая прибыль 2023]])</f>
        <v>6215.333333333333</v>
      </c>
      <c r="H15" s="13">
        <f>(Таблица1344[[#This Row],[Чистая прибыль 2025]]/31598)*100</f>
        <v>16.944110386733339</v>
      </c>
      <c r="I15" s="12">
        <v>6</v>
      </c>
      <c r="J15" s="14">
        <v>3984</v>
      </c>
      <c r="K15" s="14">
        <v>6130</v>
      </c>
      <c r="L15" s="14">
        <v>8055</v>
      </c>
      <c r="M15" s="14">
        <v>5354</v>
      </c>
      <c r="N15" s="14">
        <v>4075</v>
      </c>
      <c r="O15" s="14">
        <v>9217</v>
      </c>
    </row>
    <row r="16" spans="1:15" x14ac:dyDescent="0.3">
      <c r="A16" s="7">
        <v>10</v>
      </c>
      <c r="B16" s="15" t="s">
        <v>30</v>
      </c>
      <c r="C16" s="9">
        <v>7811136862</v>
      </c>
      <c r="D16" s="10">
        <v>37733</v>
      </c>
      <c r="E16" s="11" t="s">
        <v>20</v>
      </c>
      <c r="F16" s="12">
        <f>AVERAGE(Таблица1344[[#This Row],[Капитал 2025]:[Капитал 2023]])</f>
        <v>3155</v>
      </c>
      <c r="G16" s="16">
        <f>AVERAGE(Таблица1344[[#This Row],[Чистая прибыль 2025]:[Чистая прибыль 2023]])</f>
        <v>157</v>
      </c>
      <c r="H16" s="13">
        <f>(Таблица1344[[#This Row],[Чистая прибыль 2025]]/15339)*100</f>
        <v>0.92574483343112335</v>
      </c>
      <c r="I16" s="12">
        <v>4</v>
      </c>
      <c r="J16" s="14">
        <v>3191</v>
      </c>
      <c r="K16" s="14">
        <v>3165</v>
      </c>
      <c r="L16" s="14">
        <v>3109</v>
      </c>
      <c r="M16" s="2">
        <v>142</v>
      </c>
      <c r="N16" s="2">
        <v>140</v>
      </c>
      <c r="O16" s="2">
        <v>189</v>
      </c>
    </row>
    <row r="17" spans="1:9" x14ac:dyDescent="0.3">
      <c r="A17" s="7"/>
      <c r="B17" s="17"/>
      <c r="C17" s="18"/>
      <c r="D17" s="10"/>
      <c r="E17" s="11"/>
      <c r="F17" s="12"/>
      <c r="G17" s="19"/>
      <c r="H17" s="13"/>
      <c r="I17" s="19"/>
    </row>
    <row r="18" spans="1:9" x14ac:dyDescent="0.3">
      <c r="A18" s="20" t="s">
        <v>0</v>
      </c>
      <c r="B18" s="21"/>
      <c r="C18" s="21"/>
      <c r="D18" s="21"/>
      <c r="E18" s="11"/>
      <c r="F18" s="12"/>
      <c r="G18" s="19"/>
      <c r="H18" s="13"/>
      <c r="I18" s="19"/>
    </row>
    <row r="19" spans="1:9" x14ac:dyDescent="0.3">
      <c r="A19" s="22" t="s">
        <v>31</v>
      </c>
      <c r="B19" s="17"/>
      <c r="C19" s="18"/>
      <c r="D19" s="10"/>
      <c r="E19" s="11"/>
      <c r="F19" s="12"/>
      <c r="G19" s="19"/>
      <c r="H19" s="13"/>
      <c r="I19" s="19"/>
    </row>
    <row r="20" spans="1:9" x14ac:dyDescent="0.3">
      <c r="A20" s="22" t="s">
        <v>32</v>
      </c>
      <c r="B20" s="17"/>
      <c r="C20" s="18"/>
      <c r="D20" s="10"/>
      <c r="E20" s="11"/>
      <c r="F20" s="12"/>
      <c r="G20" s="19"/>
      <c r="H20" s="13"/>
      <c r="I20" s="19"/>
    </row>
    <row r="21" spans="1:9" x14ac:dyDescent="0.3">
      <c r="A21" s="22" t="s">
        <v>33</v>
      </c>
      <c r="B21" s="17"/>
      <c r="C21" s="18"/>
      <c r="D21" s="10"/>
      <c r="E21" s="11"/>
      <c r="F21" s="12"/>
      <c r="G21" s="19"/>
      <c r="H21" s="13"/>
      <c r="I21" s="19"/>
    </row>
    <row r="22" spans="1:9" x14ac:dyDescent="0.3">
      <c r="A22" s="22" t="s">
        <v>34</v>
      </c>
      <c r="B22" s="17"/>
      <c r="C22" s="18"/>
      <c r="D22" s="10"/>
      <c r="E22" s="11"/>
      <c r="F22" s="12"/>
      <c r="G22" s="19"/>
      <c r="H22" s="13"/>
      <c r="I22" s="19"/>
    </row>
    <row r="23" spans="1:9" x14ac:dyDescent="0.3">
      <c r="A23" s="22" t="s">
        <v>35</v>
      </c>
      <c r="B23" s="17"/>
      <c r="C23" s="18"/>
      <c r="D23" s="10"/>
      <c r="E23" s="11"/>
      <c r="F23" s="12"/>
      <c r="G23" s="19"/>
      <c r="H23" s="13"/>
      <c r="I23" s="19"/>
    </row>
    <row r="24" spans="1:9" x14ac:dyDescent="0.3">
      <c r="A24" s="22" t="s">
        <v>36</v>
      </c>
      <c r="B24" s="17"/>
      <c r="C24" s="18"/>
      <c r="D24" s="10"/>
      <c r="E24" s="11"/>
      <c r="F24" s="12"/>
      <c r="G24" s="19"/>
      <c r="H24" s="13"/>
      <c r="I24" s="19"/>
    </row>
    <row r="25" spans="1:9" x14ac:dyDescent="0.3">
      <c r="A25" s="22" t="s">
        <v>37</v>
      </c>
      <c r="B25" s="17"/>
      <c r="C25" s="18"/>
      <c r="D25" s="10"/>
      <c r="E25" s="11"/>
      <c r="F25" s="12"/>
      <c r="G25" s="19"/>
      <c r="H25" s="13"/>
      <c r="I25" s="19"/>
    </row>
    <row r="26" spans="1:9" x14ac:dyDescent="0.3">
      <c r="A26" s="22" t="s">
        <v>38</v>
      </c>
      <c r="B26" s="17"/>
      <c r="C26" s="18"/>
      <c r="D26" s="10"/>
      <c r="E26" s="11"/>
      <c r="F26" s="12"/>
      <c r="G26" s="19"/>
      <c r="H26" s="13"/>
      <c r="I26" s="19"/>
    </row>
    <row r="27" spans="1:9" x14ac:dyDescent="0.3">
      <c r="A27" s="22" t="s">
        <v>39</v>
      </c>
      <c r="B27" s="17"/>
      <c r="C27" s="18"/>
      <c r="D27" s="10"/>
      <c r="E27" s="11"/>
      <c r="F27" s="12"/>
      <c r="G27" s="19"/>
      <c r="H27" s="13"/>
      <c r="I27" s="19"/>
    </row>
    <row r="28" spans="1:9" x14ac:dyDescent="0.3">
      <c r="A28" s="22"/>
      <c r="B28" s="17"/>
      <c r="C28" s="18"/>
      <c r="D28" s="10"/>
      <c r="E28" s="11"/>
      <c r="F28" s="12"/>
      <c r="G28" s="19"/>
      <c r="H28" s="13"/>
      <c r="I28" s="19"/>
    </row>
    <row r="29" spans="1:9" x14ac:dyDescent="0.3">
      <c r="A29" s="20" t="s">
        <v>40</v>
      </c>
      <c r="B29" s="17"/>
      <c r="C29" s="18"/>
      <c r="D29" s="10"/>
      <c r="E29" s="11"/>
      <c r="F29" s="12"/>
      <c r="G29" s="19"/>
      <c r="H29" s="13"/>
      <c r="I29" s="19"/>
    </row>
    <row r="30" spans="1:9" x14ac:dyDescent="0.3">
      <c r="A30" s="7"/>
      <c r="B30" s="17"/>
      <c r="C30" s="18"/>
      <c r="D30" s="10"/>
      <c r="E30" s="11"/>
      <c r="F30" s="12"/>
      <c r="G30" s="19"/>
      <c r="H30" s="13"/>
      <c r="I30" s="19"/>
    </row>
    <row r="31" spans="1:9" ht="85.2" customHeight="1" x14ac:dyDescent="0.3">
      <c r="A31" s="23" t="s">
        <v>41</v>
      </c>
      <c r="B31" s="24"/>
      <c r="C31" s="24"/>
      <c r="D31" s="24"/>
      <c r="E31" s="24"/>
      <c r="F31" s="24"/>
      <c r="G31" s="24"/>
      <c r="H31" s="13"/>
      <c r="I31" s="19"/>
    </row>
    <row r="32" spans="1:9" x14ac:dyDescent="0.3">
      <c r="A32" s="7"/>
      <c r="B32" s="17"/>
      <c r="C32" s="18"/>
      <c r="D32" s="10"/>
      <c r="E32" s="11"/>
      <c r="F32" s="12"/>
      <c r="G32" s="19"/>
      <c r="H32" s="13"/>
      <c r="I32" s="19"/>
    </row>
    <row r="33" spans="1:9" x14ac:dyDescent="0.3">
      <c r="A33" s="7"/>
      <c r="B33" s="17"/>
      <c r="C33" s="18"/>
      <c r="D33" s="10"/>
      <c r="E33" s="11"/>
      <c r="F33" s="12"/>
      <c r="G33" s="19"/>
      <c r="H33" s="13"/>
      <c r="I33" s="19"/>
    </row>
    <row r="34" spans="1:9" x14ac:dyDescent="0.3">
      <c r="A34" s="7"/>
      <c r="B34" s="17"/>
      <c r="C34" s="18"/>
      <c r="D34" s="10"/>
      <c r="E34" s="11"/>
      <c r="F34" s="12"/>
      <c r="G34" s="19"/>
      <c r="H34" s="13"/>
      <c r="I34" s="19"/>
    </row>
    <row r="35" spans="1:9" x14ac:dyDescent="0.3">
      <c r="A35" s="7"/>
      <c r="B35" s="17"/>
      <c r="C35" s="18"/>
      <c r="D35" s="10"/>
      <c r="E35" s="11"/>
      <c r="F35" s="12"/>
      <c r="G35" s="19"/>
      <c r="H35" s="13"/>
      <c r="I35" s="19"/>
    </row>
    <row r="36" spans="1:9" x14ac:dyDescent="0.3">
      <c r="A36" s="7"/>
      <c r="B36" s="17"/>
      <c r="C36" s="18"/>
      <c r="D36" s="10"/>
      <c r="E36" s="11"/>
      <c r="F36" s="12"/>
      <c r="G36" s="19"/>
      <c r="H36" s="13"/>
      <c r="I36" s="19"/>
    </row>
    <row r="37" spans="1:9" x14ac:dyDescent="0.3">
      <c r="A37" s="7"/>
      <c r="B37" s="17"/>
      <c r="C37" s="18"/>
      <c r="D37" s="10"/>
      <c r="E37" s="11"/>
      <c r="F37" s="12"/>
      <c r="G37" s="19"/>
      <c r="H37" s="13"/>
      <c r="I37" s="19"/>
    </row>
    <row r="38" spans="1:9" x14ac:dyDescent="0.3">
      <c r="A38" s="7"/>
      <c r="B38" s="17"/>
      <c r="C38" s="18"/>
      <c r="D38" s="10"/>
      <c r="E38" s="11"/>
      <c r="F38" s="12"/>
      <c r="G38" s="19"/>
      <c r="H38" s="13"/>
      <c r="I38" s="19"/>
    </row>
    <row r="39" spans="1:9" x14ac:dyDescent="0.3">
      <c r="A39" s="7"/>
      <c r="B39" s="17"/>
      <c r="C39" s="18"/>
      <c r="D39" s="10"/>
      <c r="E39" s="11"/>
      <c r="F39" s="12"/>
      <c r="G39" s="19"/>
      <c r="H39" s="13"/>
      <c r="I39" s="19"/>
    </row>
    <row r="40" spans="1:9" x14ac:dyDescent="0.3">
      <c r="A40" s="7"/>
      <c r="B40" s="17"/>
      <c r="C40" s="18"/>
      <c r="D40" s="10"/>
      <c r="E40" s="11"/>
      <c r="F40" s="12"/>
      <c r="G40" s="19"/>
      <c r="H40" s="13"/>
      <c r="I40" s="19"/>
    </row>
    <row r="41" spans="1:9" x14ac:dyDescent="0.3">
      <c r="A41" s="7"/>
      <c r="B41" s="17"/>
      <c r="C41" s="18"/>
      <c r="D41" s="10"/>
      <c r="E41" s="11"/>
      <c r="F41" s="12"/>
      <c r="G41" s="19"/>
      <c r="H41" s="13"/>
      <c r="I41" s="19"/>
    </row>
    <row r="42" spans="1:9" x14ac:dyDescent="0.3">
      <c r="A42" s="7"/>
      <c r="B42" s="17"/>
      <c r="C42" s="18"/>
      <c r="D42" s="10"/>
      <c r="E42" s="11"/>
      <c r="F42" s="12"/>
      <c r="G42" s="19"/>
      <c r="H42" s="13"/>
      <c r="I42" s="19"/>
    </row>
    <row r="43" spans="1:9" x14ac:dyDescent="0.3">
      <c r="A43" s="7"/>
      <c r="B43" s="17"/>
      <c r="C43" s="18"/>
      <c r="D43" s="10"/>
      <c r="E43" s="11"/>
      <c r="F43" s="12"/>
      <c r="G43" s="19"/>
      <c r="H43" s="13"/>
      <c r="I43" s="19"/>
    </row>
    <row r="44" spans="1:9" x14ac:dyDescent="0.3">
      <c r="A44" s="7"/>
      <c r="B44" s="17"/>
      <c r="C44" s="18"/>
      <c r="D44" s="10"/>
      <c r="E44" s="11"/>
      <c r="F44" s="12"/>
      <c r="G44" s="19"/>
      <c r="H44" s="13"/>
      <c r="I44" s="19"/>
    </row>
    <row r="45" spans="1:9" x14ac:dyDescent="0.3">
      <c r="A45" s="7"/>
      <c r="B45" s="17"/>
      <c r="C45" s="18"/>
      <c r="D45" s="10"/>
      <c r="E45" s="11"/>
      <c r="F45" s="12"/>
      <c r="G45" s="19"/>
      <c r="H45" s="13"/>
      <c r="I45" s="19"/>
    </row>
    <row r="46" spans="1:9" x14ac:dyDescent="0.3">
      <c r="A46" s="7"/>
      <c r="B46" s="17"/>
      <c r="C46" s="18"/>
      <c r="D46" s="10"/>
      <c r="E46" s="11"/>
      <c r="F46" s="12"/>
      <c r="G46" s="19"/>
      <c r="H46" s="13"/>
      <c r="I46" s="19"/>
    </row>
    <row r="47" spans="1:9" x14ac:dyDescent="0.3">
      <c r="A47" s="7"/>
      <c r="B47" s="17"/>
      <c r="C47" s="18"/>
      <c r="D47" s="10"/>
      <c r="E47" s="11"/>
      <c r="F47" s="12"/>
      <c r="G47" s="19"/>
      <c r="H47" s="13"/>
      <c r="I47" s="19"/>
    </row>
    <row r="48" spans="1:9" x14ac:dyDescent="0.3">
      <c r="A48" s="7"/>
      <c r="B48" s="17"/>
      <c r="C48" s="18"/>
      <c r="D48" s="10"/>
      <c r="E48" s="11"/>
      <c r="F48" s="12"/>
      <c r="G48" s="19"/>
      <c r="H48" s="13"/>
      <c r="I48" s="19"/>
    </row>
    <row r="49" spans="1:9" x14ac:dyDescent="0.3">
      <c r="A49" s="7"/>
      <c r="B49" s="17"/>
      <c r="C49" s="18"/>
      <c r="D49" s="10"/>
      <c r="E49" s="11"/>
      <c r="F49" s="12"/>
      <c r="G49" s="19"/>
      <c r="H49" s="13"/>
      <c r="I49" s="19"/>
    </row>
    <row r="50" spans="1:9" x14ac:dyDescent="0.3">
      <c r="A50" s="7"/>
      <c r="B50" s="17"/>
      <c r="C50" s="18"/>
      <c r="D50" s="10"/>
      <c r="E50" s="11"/>
      <c r="F50" s="12"/>
      <c r="G50" s="19"/>
      <c r="H50" s="13"/>
      <c r="I50" s="19"/>
    </row>
    <row r="51" spans="1:9" x14ac:dyDescent="0.3">
      <c r="A51" s="7"/>
      <c r="B51" s="17"/>
      <c r="C51" s="18"/>
      <c r="D51" s="10"/>
      <c r="E51" s="11"/>
      <c r="F51" s="12"/>
      <c r="G51" s="19"/>
      <c r="H51" s="13"/>
      <c r="I51" s="19"/>
    </row>
    <row r="52" spans="1:9" x14ac:dyDescent="0.3">
      <c r="A52" s="7"/>
      <c r="B52" s="17"/>
      <c r="C52" s="18"/>
      <c r="D52" s="10"/>
      <c r="E52" s="11"/>
      <c r="F52" s="12"/>
      <c r="G52" s="19"/>
      <c r="H52" s="13"/>
      <c r="I52" s="19"/>
    </row>
    <row r="53" spans="1:9" x14ac:dyDescent="0.3">
      <c r="A53" s="7"/>
      <c r="B53" s="17"/>
      <c r="C53" s="18"/>
      <c r="D53" s="10"/>
      <c r="E53" s="11"/>
      <c r="F53" s="12"/>
      <c r="G53" s="19"/>
      <c r="H53" s="13"/>
      <c r="I53" s="19"/>
    </row>
    <row r="54" spans="1:9" x14ac:dyDescent="0.3">
      <c r="A54" s="7"/>
      <c r="B54" s="17"/>
      <c r="C54" s="18"/>
      <c r="D54" s="10"/>
      <c r="E54" s="11"/>
      <c r="F54" s="12"/>
      <c r="G54" s="19"/>
      <c r="H54" s="13"/>
      <c r="I54" s="19"/>
    </row>
    <row r="55" spans="1:9" x14ac:dyDescent="0.3">
      <c r="A55" s="7"/>
      <c r="B55" s="17"/>
      <c r="C55" s="18"/>
      <c r="D55" s="10"/>
      <c r="E55" s="11"/>
      <c r="F55" s="12"/>
      <c r="G55" s="19"/>
      <c r="H55" s="13"/>
      <c r="I55" s="19"/>
    </row>
    <row r="56" spans="1:9" x14ac:dyDescent="0.3">
      <c r="A56" s="7"/>
      <c r="B56" s="17"/>
      <c r="C56" s="18"/>
      <c r="D56" s="10"/>
      <c r="E56" s="11"/>
      <c r="F56" s="12"/>
      <c r="G56" s="19"/>
      <c r="H56" s="13"/>
      <c r="I56" s="19"/>
    </row>
    <row r="57" spans="1:9" x14ac:dyDescent="0.3">
      <c r="A57" s="7"/>
      <c r="B57" s="17"/>
      <c r="C57" s="18"/>
      <c r="D57" s="10"/>
      <c r="E57" s="11"/>
      <c r="F57" s="12"/>
      <c r="G57" s="19"/>
      <c r="H57" s="13"/>
      <c r="I57" s="19"/>
    </row>
    <row r="58" spans="1:9" x14ac:dyDescent="0.3">
      <c r="A58" s="7"/>
      <c r="B58" s="17"/>
      <c r="C58" s="18"/>
      <c r="D58" s="10"/>
      <c r="E58" s="11"/>
      <c r="F58" s="12"/>
      <c r="G58" s="19"/>
      <c r="H58" s="13"/>
      <c r="I58" s="19"/>
    </row>
    <row r="59" spans="1:9" x14ac:dyDescent="0.3">
      <c r="A59" s="7"/>
      <c r="B59" s="17"/>
      <c r="C59" s="18"/>
      <c r="D59" s="10"/>
      <c r="E59" s="11"/>
      <c r="F59" s="12"/>
      <c r="G59" s="19"/>
      <c r="H59" s="13"/>
      <c r="I59" s="19"/>
    </row>
    <row r="60" spans="1:9" x14ac:dyDescent="0.3">
      <c r="A60" s="7"/>
      <c r="B60" s="17"/>
      <c r="C60" s="18"/>
      <c r="D60" s="10"/>
      <c r="E60" s="11"/>
      <c r="F60" s="12"/>
      <c r="G60" s="19"/>
      <c r="H60" s="13"/>
      <c r="I60" s="19"/>
    </row>
    <row r="61" spans="1:9" x14ac:dyDescent="0.3">
      <c r="A61" s="7"/>
      <c r="B61" s="17"/>
      <c r="C61" s="18"/>
      <c r="D61" s="10"/>
      <c r="E61" s="11"/>
      <c r="F61" s="12"/>
      <c r="G61" s="19"/>
      <c r="H61" s="13"/>
      <c r="I61" s="19"/>
    </row>
    <row r="62" spans="1:9" x14ac:dyDescent="0.3">
      <c r="A62" s="7"/>
      <c r="B62" s="17"/>
      <c r="C62" s="18"/>
      <c r="D62" s="10"/>
      <c r="E62" s="11"/>
      <c r="F62" s="12"/>
      <c r="G62" s="19"/>
      <c r="H62" s="13"/>
      <c r="I62" s="19"/>
    </row>
    <row r="63" spans="1:9" x14ac:dyDescent="0.3">
      <c r="A63" s="7"/>
      <c r="B63" s="17"/>
      <c r="C63" s="18"/>
      <c r="D63" s="10"/>
      <c r="E63" s="11"/>
      <c r="F63" s="12"/>
      <c r="G63" s="19"/>
      <c r="H63" s="13"/>
      <c r="I63" s="19"/>
    </row>
    <row r="64" spans="1:9" x14ac:dyDescent="0.3">
      <c r="A64" s="7"/>
      <c r="B64" s="17"/>
      <c r="C64" s="18"/>
      <c r="D64" s="10"/>
      <c r="E64" s="11"/>
      <c r="F64" s="12"/>
      <c r="G64" s="19"/>
      <c r="H64" s="13"/>
      <c r="I64" s="19"/>
    </row>
    <row r="65" spans="1:9" x14ac:dyDescent="0.3">
      <c r="A65" s="7"/>
      <c r="B65" s="17"/>
      <c r="C65" s="18"/>
      <c r="D65" s="10"/>
      <c r="E65" s="11"/>
      <c r="F65" s="12"/>
      <c r="G65" s="19"/>
      <c r="H65" s="13"/>
      <c r="I65" s="19"/>
    </row>
    <row r="66" spans="1:9" x14ac:dyDescent="0.3">
      <c r="A66" s="7"/>
      <c r="B66" s="17"/>
      <c r="C66" s="18"/>
      <c r="D66" s="10"/>
      <c r="E66" s="11"/>
      <c r="F66" s="12"/>
      <c r="G66" s="19"/>
      <c r="H66" s="13"/>
      <c r="I66" s="19"/>
    </row>
    <row r="67" spans="1:9" x14ac:dyDescent="0.3">
      <c r="A67" s="7"/>
      <c r="B67" s="17"/>
      <c r="C67" s="18"/>
      <c r="D67" s="10"/>
      <c r="E67" s="11"/>
      <c r="F67" s="12"/>
      <c r="G67" s="19"/>
      <c r="H67" s="13"/>
      <c r="I67" s="19"/>
    </row>
    <row r="68" spans="1:9" x14ac:dyDescent="0.3">
      <c r="A68" s="7"/>
      <c r="B68" s="17"/>
      <c r="C68" s="18"/>
      <c r="D68" s="10"/>
      <c r="E68" s="11"/>
      <c r="F68" s="12"/>
      <c r="G68" s="19"/>
      <c r="H68" s="13"/>
      <c r="I68" s="19"/>
    </row>
  </sheetData>
  <mergeCells count="6">
    <mergeCell ref="B1:G1"/>
    <mergeCell ref="B2:G2"/>
    <mergeCell ref="B3:G3"/>
    <mergeCell ref="B4:G4"/>
    <mergeCell ref="B5:G5"/>
    <mergeCell ref="A31:G3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СПб Севастополь 14.08.2026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Майя Зиновьева</dc:creator>
  <cp:lastModifiedBy>Майя Зиновьева</cp:lastModifiedBy>
  <dcterms:created xsi:type="dcterms:W3CDTF">2026-08-16T19:38:18Z</dcterms:created>
  <dcterms:modified xsi:type="dcterms:W3CDTF">2026-08-16T19:38:36Z</dcterms:modified>
</cp:coreProperties>
</file>